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4400" windowHeight="12795"/>
  </bookViews>
  <sheets>
    <sheet name="ZBIORCZE" sheetId="8" r:id="rId1"/>
    <sheet name="Międzyl, Małosz, Władysł Kuny" sheetId="5" r:id="rId2"/>
    <sheet name="Chylin" sheetId="7" r:id="rId3"/>
  </sheets>
  <definedNames>
    <definedName name="_xlnm.Print_Area" localSheetId="1">'Międzyl, Małosz, Władysł Kuny'!$A$1:$H$61</definedName>
    <definedName name="_xlnm.Print_Titles" localSheetId="2">Chylin!$5:$5</definedName>
  </definedNames>
  <calcPr calcId="125725"/>
</workbook>
</file>

<file path=xl/calcChain.xml><?xml version="1.0" encoding="utf-8"?>
<calcChain xmlns="http://schemas.openxmlformats.org/spreadsheetml/2006/main">
  <c r="H58" i="7"/>
  <c r="H57"/>
  <c r="H56"/>
  <c r="H55"/>
  <c r="H52"/>
  <c r="H51"/>
  <c r="H50"/>
  <c r="H49"/>
  <c r="H48"/>
  <c r="H47"/>
  <c r="H46"/>
  <c r="H45"/>
  <c r="H44"/>
  <c r="H43"/>
  <c r="H42"/>
  <c r="H53" s="1"/>
  <c r="H39"/>
  <c r="H40" s="1"/>
  <c r="H36"/>
  <c r="H35"/>
  <c r="H34"/>
  <c r="H37" s="1"/>
  <c r="H31"/>
  <c r="H30"/>
  <c r="H29"/>
  <c r="H28"/>
  <c r="H25"/>
  <c r="H24"/>
  <c r="H26" s="1"/>
  <c r="H21"/>
  <c r="H20"/>
  <c r="H19"/>
  <c r="H18"/>
  <c r="H17"/>
  <c r="H22" s="1"/>
  <c r="H14"/>
  <c r="H15" s="1"/>
  <c r="H11"/>
  <c r="H10"/>
  <c r="H7"/>
  <c r="H8" s="1"/>
  <c r="F8" i="5"/>
  <c r="F11"/>
  <c r="F12"/>
  <c r="F15"/>
  <c r="F18"/>
  <c r="F13"/>
  <c r="H13" s="1"/>
  <c r="H12" i="7" l="1"/>
  <c r="H59"/>
  <c r="H32"/>
  <c r="H12" i="5"/>
  <c r="H11"/>
  <c r="H8"/>
  <c r="H58"/>
  <c r="H57"/>
  <c r="H56"/>
  <c r="H55"/>
  <c r="H53"/>
  <c r="H52"/>
  <c r="H51"/>
  <c r="H50"/>
  <c r="H48"/>
  <c r="H47"/>
  <c r="H46"/>
  <c r="H45"/>
  <c r="H43"/>
  <c r="H42"/>
  <c r="H41"/>
  <c r="H40"/>
  <c r="H39"/>
  <c r="H38"/>
  <c r="H37"/>
  <c r="H36"/>
  <c r="H34"/>
  <c r="H33"/>
  <c r="H32"/>
  <c r="H31"/>
  <c r="H30"/>
  <c r="H29"/>
  <c r="H28"/>
  <c r="H27"/>
  <c r="H26"/>
  <c r="H25"/>
  <c r="H24"/>
  <c r="H23"/>
  <c r="H22"/>
  <c r="H21"/>
  <c r="H20"/>
  <c r="H18"/>
  <c r="H17"/>
  <c r="H16"/>
  <c r="H15"/>
  <c r="H10"/>
  <c r="H9"/>
  <c r="H60" i="7" l="1"/>
  <c r="C8" i="8" s="1"/>
  <c r="H59" i="5"/>
  <c r="H61" i="7" l="1"/>
  <c r="H62" s="1"/>
  <c r="H60" i="5"/>
  <c r="H61" s="1"/>
  <c r="C7" i="8"/>
  <c r="C9" s="1"/>
  <c r="C10" s="1"/>
  <c r="C11" s="1"/>
</calcChain>
</file>

<file path=xl/sharedStrings.xml><?xml version="1.0" encoding="utf-8"?>
<sst xmlns="http://schemas.openxmlformats.org/spreadsheetml/2006/main" count="412" uniqueCount="269">
  <si>
    <r>
      <rPr>
        <sz val="8"/>
        <rFont val="Times New Roman"/>
        <family val="1"/>
      </rPr>
      <t>L.p.</t>
    </r>
  </si>
  <si>
    <r>
      <rPr>
        <sz val="8"/>
        <rFont val="Times New Roman"/>
        <family val="1"/>
      </rPr>
      <t>Podstawa opisu</t>
    </r>
  </si>
  <si>
    <r>
      <rPr>
        <sz val="8"/>
        <rFont val="Times New Roman"/>
        <family val="1"/>
      </rPr>
      <t>Przedmiar</t>
    </r>
  </si>
  <si>
    <r>
      <rPr>
        <sz val="8"/>
        <rFont val="Times New Roman"/>
        <family val="1"/>
      </rPr>
      <t>Jedn.</t>
    </r>
  </si>
  <si>
    <r>
      <rPr>
        <sz val="8"/>
        <rFont val="Times New Roman"/>
        <family val="1"/>
      </rPr>
      <t>km</t>
    </r>
  </si>
  <si>
    <r>
      <rPr>
        <sz val="8"/>
        <rFont val="Times New Roman"/>
        <family val="1"/>
      </rPr>
      <t>szt.</t>
    </r>
  </si>
  <si>
    <r>
      <rPr>
        <sz val="8"/>
        <rFont val="Times New Roman"/>
        <family val="1"/>
      </rPr>
      <t>D 07.02.01</t>
    </r>
  </si>
  <si>
    <r>
      <rPr>
        <sz val="8"/>
        <rFont val="Times New Roman"/>
        <family val="1"/>
      </rPr>
      <t>D 02.01.01</t>
    </r>
  </si>
  <si>
    <r>
      <rPr>
        <sz val="8"/>
        <rFont val="Times New Roman"/>
        <family val="1"/>
      </rPr>
      <t>m3</t>
    </r>
  </si>
  <si>
    <r>
      <rPr>
        <sz val="8"/>
        <rFont val="Times New Roman"/>
        <family val="1"/>
      </rPr>
      <t>m2</t>
    </r>
  </si>
  <si>
    <r>
      <rPr>
        <sz val="8"/>
        <rFont val="Times New Roman"/>
        <family val="1"/>
      </rPr>
      <t>D 02.03.01</t>
    </r>
  </si>
  <si>
    <r>
      <rPr>
        <sz val="8"/>
        <rFont val="Times New Roman"/>
        <family val="1"/>
      </rPr>
      <t>D 04.01.01</t>
    </r>
  </si>
  <si>
    <r>
      <rPr>
        <sz val="8"/>
        <rFont val="Times New Roman"/>
        <family val="1"/>
      </rPr>
      <t>ODWODNIENIE</t>
    </r>
  </si>
  <si>
    <r>
      <rPr>
        <sz val="8"/>
        <rFont val="Times New Roman"/>
        <family val="1"/>
      </rPr>
      <t>m</t>
    </r>
  </si>
  <si>
    <r>
      <rPr>
        <sz val="8"/>
        <rFont val="Times New Roman"/>
        <family val="1"/>
      </rPr>
      <t>ELEMENTY  ULIC</t>
    </r>
  </si>
  <si>
    <r>
      <rPr>
        <sz val="8"/>
        <rFont val="Times New Roman"/>
        <family val="1"/>
      </rPr>
      <t>D 08.01.01</t>
    </r>
  </si>
  <si>
    <r>
      <rPr>
        <sz val="8"/>
        <rFont val="Times New Roman"/>
        <family val="1"/>
      </rPr>
      <t>D 08.02.02</t>
    </r>
  </si>
  <si>
    <r>
      <rPr>
        <sz val="8"/>
        <rFont val="Times New Roman"/>
        <family val="1"/>
      </rPr>
      <t>PODBUDOWY I NAWIERZCHNIE</t>
    </r>
  </si>
  <si>
    <r>
      <rPr>
        <sz val="8"/>
        <rFont val="Times New Roman"/>
        <family val="1"/>
      </rPr>
      <t>D 04.02.01</t>
    </r>
  </si>
  <si>
    <r>
      <rPr>
        <sz val="8"/>
        <rFont val="Times New Roman"/>
        <family val="1"/>
      </rPr>
      <t>D 04.05.01</t>
    </r>
  </si>
  <si>
    <r>
      <rPr>
        <sz val="8"/>
        <rFont val="Times New Roman"/>
        <family val="1"/>
      </rPr>
      <t>ROBOTY WYKOŃCZENIOWE I DODATKOWE</t>
    </r>
  </si>
  <si>
    <r>
      <rPr>
        <sz val="8"/>
        <rFont val="Times New Roman"/>
        <family val="1"/>
      </rPr>
      <t>S. 01.01.</t>
    </r>
  </si>
  <si>
    <r>
      <rPr>
        <sz val="8"/>
        <rFont val="Times New Roman"/>
        <family val="1"/>
      </rPr>
      <t>D 06.01.01.</t>
    </r>
  </si>
  <si>
    <r>
      <rPr>
        <sz val="8"/>
        <rFont val="Times New Roman"/>
        <family val="1"/>
      </rPr>
      <t>URZĄDZENIA BEZPIECZEŃSTWA RUCHU</t>
    </r>
  </si>
  <si>
    <r>
      <rPr>
        <sz val="8"/>
        <rFont val="Times New Roman"/>
        <family val="1"/>
      </rPr>
      <t>D 07.01.01</t>
    </r>
  </si>
  <si>
    <r>
      <rPr>
        <sz val="8"/>
        <rFont val="Times New Roman"/>
        <family val="1"/>
      </rPr>
      <t>Opis</t>
    </r>
  </si>
  <si>
    <r>
      <rPr>
        <sz val="8"/>
        <rFont val="Times New Roman"/>
        <family val="1"/>
      </rPr>
      <t>Spec.</t>
    </r>
  </si>
  <si>
    <r>
      <rPr>
        <sz val="8"/>
        <rFont val="Times New Roman"/>
        <family val="1"/>
      </rPr>
      <t>Cena jedn.</t>
    </r>
  </si>
  <si>
    <r>
      <rPr>
        <sz val="8"/>
        <rFont val="Times New Roman"/>
        <family val="1"/>
      </rPr>
      <t>Razem</t>
    </r>
  </si>
  <si>
    <r>
      <rPr>
        <sz val="8"/>
        <rFont val="Times New Roman"/>
        <family val="1"/>
      </rPr>
      <t>Kosztorys razem:</t>
    </r>
  </si>
  <si>
    <t>D 01.01.01</t>
  </si>
  <si>
    <t>D 07.02.01</t>
  </si>
  <si>
    <t>Odtworzenie trasy i punktów wysokościowych przy liniowych robotach ziemnych (drogi) w terenie równinnym</t>
  </si>
  <si>
    <t>Rozebranie słupków do znaków drogowych z demontażem tarcz znaków i odwiezieniem w miejsce wskazane przez Inwestora</t>
  </si>
  <si>
    <t>Zdjęcie warstwy ziemi urodzajnej (humusu) o grub. warstwy do 15 cm z wykorzystaniem na miejscu</t>
  </si>
  <si>
    <t>Profilowanie i zageszczenie podłoża pod warstwy konstrukcyjne nawierzchni wykonane mechanicznie w gruncie kat. II-IV</t>
  </si>
  <si>
    <t>Ustawienie krawężników betonowych najazdowych o wymiarach 15x22 cm wraz z wykonaniem ławy z oporem z betonu C12/15</t>
  </si>
  <si>
    <t>Ustawienie krawężników betonowych wystających o wymiarach 15x30 cm wraz z wykonaniem ławy z oporem z betonu C12/15</t>
  </si>
  <si>
    <t>Nawierzchnia z kostki brukowej betonowej, kolorowej grub. 8 cm na podsypce cementowo-piaskowej, spoiny wypełnione piaskiem - nawierzchnia, zjazdów, parkingów, zatok BUS</t>
  </si>
  <si>
    <t>Wykonanie chodników z kostki brukowej betonowej o grubości 6 cm, szarej na podsypce cementowo-piaskowej, spoiny wypełnione piaskiem- chodniki</t>
  </si>
  <si>
    <t>Wykonanie i zagęszczanie mechanicznie warstwy z piasku w korycie lub na całej szerokości drogi, grubość warstwy 20 cm</t>
  </si>
  <si>
    <t>Wykonanie podbudowy z gruntu stabilizowanego cementem, gruntocement przygotowywany w wytwórni C3/4, pielęgnacja podbudowy przez posypanie piaskiem i polewanie wodą, grubość warstwy po zagęszczeniu 15 cm -chodniki</t>
  </si>
  <si>
    <t>Wykonanie podbudowy z gruntu stabilizowanego cementem, gruntocement przygotowywany w wytwórni C8/10, pielęgnacja podbudowy przez posypanie piaskiem i polewanie wodą, grubość warstwy po zagęszczeniu 20 cm -zjazdy, parkingi</t>
  </si>
  <si>
    <t>Ręczne plantowanie powierzchni gruntu rodzimego kategorii II- wyrównanie poboczy, skarp rowów</t>
  </si>
  <si>
    <t>Humusowanie z obsianiem skarp o szerokości do 1 m przy grubości warstwy ziemi urodzajnej (humusu) 5 cm - humus częściowo dowieziony -materiał wykonawcy</t>
  </si>
  <si>
    <t>Ustawienie słupów z rur stalowych o średnicy 70 mm dla znaków drogowych, wraz z wykonaniem i zasypaniem dołów z ubiciem warstwami</t>
  </si>
  <si>
    <t>Oznakowanie poziome jezdni farbą akrylową białą, linie na skrzyżowaniach i przejściach dla pieszych, malowane mechanicznie (grubowarstwowe)</t>
  </si>
  <si>
    <t xml:space="preserve"> </t>
  </si>
  <si>
    <r>
      <rPr>
        <sz val="8"/>
        <rFont val="Times New Roman"/>
        <family val="1"/>
      </rPr>
      <t>D 01.02.04</t>
    </r>
  </si>
  <si>
    <t>I</t>
  </si>
  <si>
    <t>m</t>
  </si>
  <si>
    <t>II</t>
  </si>
  <si>
    <t>Podstawa studni (wpusty) -  betonowa B-15 gr. 15 cm</t>
  </si>
  <si>
    <r>
      <rPr>
        <sz val="8"/>
        <rFont val="Times New Roman"/>
        <family val="1"/>
      </rPr>
      <t>1,08</t>
    </r>
  </si>
  <si>
    <t>Studzienki ściekowe uliczne,betonowe o średnicy 500 mm,z osadnikiem bez syfonu z krata uchylną na zawiasach, zatrzaskową, WU-C1</t>
  </si>
  <si>
    <r>
      <rPr>
        <sz val="8"/>
        <rFont val="Times New Roman"/>
        <family val="1"/>
      </rPr>
      <t>kpl</t>
    </r>
  </si>
  <si>
    <t>Kanały z rur PVC łączone na wcisk - rurociągi z PVC o średnicy zewnętrznej 200 mm SN8</t>
  </si>
  <si>
    <t>III</t>
  </si>
  <si>
    <t>IV</t>
  </si>
  <si>
    <t>Wykonanie podbudowy, beton C16/20, pielęgnacja podbudowy przez posypanie piaskiem i polewanie wodą, grubość warstwy po zagęszczeniu 22 cm -zatoka BUS</t>
  </si>
  <si>
    <r>
      <rPr>
        <sz val="8"/>
        <rFont val="Times New Roman"/>
        <family val="1"/>
      </rPr>
      <t>112,00</t>
    </r>
  </si>
  <si>
    <t>szt.</t>
  </si>
  <si>
    <t>V</t>
  </si>
  <si>
    <t>VI</t>
  </si>
  <si>
    <t>Studnie rewizyjne z kręgów betonowych o średnicy 1200 mm,głębokości 3,0 m,w gotowym wykopie, kręgi betonowe łączone na uszczelkę,z elem. dennym prefabrykowanym</t>
  </si>
  <si>
    <t>Przebudowa drogi powiatowej nr 3219P Genowefa-Władysławów-Turek budowa chodników w m. Kuny, Chylin, Władysławów, Międzylesie i Małoszyna</t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</si>
  <si>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01.01.01.011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</si>
  <si>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01.03.25-04</t>
    </r>
  </si>
  <si>
    <r>
      <rPr>
        <sz val="8"/>
        <rFont val="Times New Roman"/>
        <family val="1"/>
      </rPr>
      <t>D 01.02.01</t>
    </r>
  </si>
  <si>
    <t>Ścinanie drzew bez utrudnień o średnicy 36-45 cm wraz z karczowaniem pni oraz wywiezieniem dłużyc, gałęzi i karpiny w miejsce wskazane przez Inwestora</t>
  </si>
  <si>
    <r>
      <rPr>
        <sz val="8"/>
        <rFont val="Times New Roman"/>
        <family val="1"/>
      </rPr>
      <t>9,00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</si>
  <si>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01.03.02-25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</si>
  <si>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01.02.02-03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</si>
  <si>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01.03.02-13</t>
    </r>
  </si>
  <si>
    <r>
      <rPr>
        <sz val="8"/>
        <rFont val="Times New Roman"/>
        <family val="1"/>
      </rPr>
      <t>ROBOTY ZIEMNE</t>
    </r>
  </si>
  <si>
    <r>
      <rPr>
        <b/>
        <sz val="8"/>
        <rFont val="Times New Roman"/>
        <family val="1"/>
      </rPr>
      <t>Pozycja scalona KNNR 0001 0202-0802</t>
    </r>
  </si>
  <si>
    <t>Roboty ziemne wykonywane koparkami podsiębiernymi,poj.łyżki 0,60 m3,z transportem urobku samochodami samowył.od 10-15t na odległość do 1 km,w gruncie kat. III, IV - wykopy pod chodniki</t>
  </si>
  <si>
    <r>
      <rPr>
        <sz val="8"/>
        <rFont val="Times New Roman"/>
        <family val="1"/>
      </rPr>
      <t>100 m3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</si>
  <si>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0101-0820</t>
    </r>
  </si>
  <si>
    <t>Roboty ziemne poprzeczne na przerzut wykonane ręcznie z wbudowaniem ziemi w nasyp, w gruncie kat. III wraz z zagęszczeniem i zwilżeniem w miarę potrzeby warstw zegęszczanych wodą - wykopy związane z zabezpieczeniem kabli telefonicznych, elektr.</t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</si>
  <si>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0301-0120</t>
    </r>
  </si>
  <si>
    <r>
      <rPr>
        <sz val="8"/>
        <rFont val="Times New Roman"/>
        <family val="1"/>
      </rPr>
      <t>Wykonanie nasypów mechanicznie z gruntu kat. II z transportem urobku na nasyp samochodami na odl. do 1 km wraz z formowaniem i zagęszczeniem nasypu i zwilżeniem w miarę potrzeby warstw zagęszczanych wodą- grunt dowieziony (materiał wykonawcy)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</si>
  <si>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04.01.01.041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</si>
  <si>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03.01.01-21</t>
    </r>
  </si>
  <si>
    <r>
      <rPr>
        <sz val="8"/>
        <rFont val="Times New Roman"/>
        <family val="1"/>
      </rPr>
      <t>M.16.02.01</t>
    </r>
  </si>
  <si>
    <r>
      <rPr>
        <sz val="8"/>
        <rFont val="Times New Roman"/>
        <family val="1"/>
      </rPr>
      <t xml:space="preserve">Wykonanie części przelotowej przepustów drogowych rurowych jednootworowych z rur PEHD SN8 śred. 400 mm, na ławie z kruszywa kam. łamanego (0-31,5mm) gr.
</t>
    </r>
    <r>
      <rPr>
        <sz val="8"/>
        <rFont val="Times New Roman"/>
        <family val="1"/>
      </rPr>
      <t>30,0 cm. Z wykonaniem wlotów z elem. betonowych, prefabrykowanych, skośnych</t>
    </r>
  </si>
  <si>
    <r>
      <rPr>
        <b/>
        <sz val="8"/>
        <rFont val="Times New Roman"/>
        <family val="1"/>
      </rPr>
      <t>Pozycja scalona KNNR 0001 0202-0400</t>
    </r>
  </si>
  <si>
    <r>
      <rPr>
        <sz val="8"/>
        <rFont val="Times New Roman"/>
        <family val="1"/>
      </rPr>
      <t xml:space="preserve">S 01.01
</t>
    </r>
    <r>
      <rPr>
        <sz val="8"/>
        <rFont val="Times New Roman"/>
        <family val="1"/>
      </rPr>
      <t xml:space="preserve">PKT.1.1, 5.4,
</t>
    </r>
    <r>
      <rPr>
        <sz val="8"/>
        <rFont val="Times New Roman"/>
        <family val="1"/>
      </rPr>
      <t>5.5, 6.7</t>
    </r>
  </si>
  <si>
    <t>Roboty ziemne wykonywane koparkami podsiębiernymi,poj.łyżki 0,25 m3,z transportem urobku samochodami samowyład.do 5 t,na odległość do 1 km,w gruncie kat. III</t>
  </si>
  <si>
    <r>
      <rPr>
        <b/>
        <sz val="8"/>
        <rFont val="Times New Roman"/>
        <family val="1"/>
      </rPr>
      <t>Pozycja scalona KNNR 0004 1411-0300</t>
    </r>
  </si>
  <si>
    <t>Podłoża pod kanały i obiekty z materiałów sypkich i stabilizowanych cementem - podłoże z materiałów sypkich o grubości 20 cm - podsypka</t>
  </si>
  <si>
    <r>
      <rPr>
        <b/>
        <sz val="8"/>
        <rFont val="Times New Roman"/>
        <family val="1"/>
      </rPr>
      <t>Pozycja scalona KNNR 0001 0214-0500</t>
    </r>
  </si>
  <si>
    <t>Zasypanie wykopów fundamentowych podłużnych,punktowych,obiektowych,rowów spycharkami 55kw/75km.zagęszczanie ubijakami warstwy luźnej grub.25cm,grunt kat. III, IV (wsp. zag. 0,98)</t>
  </si>
  <si>
    <r>
      <rPr>
        <b/>
        <sz val="8"/>
        <rFont val="Times New Roman"/>
        <family val="1"/>
      </rPr>
      <t>Pozycja scalona KNNR 0004 1413-0300</t>
    </r>
  </si>
  <si>
    <r>
      <rPr>
        <sz val="8"/>
        <rFont val="Times New Roman"/>
        <family val="1"/>
      </rPr>
      <t>5,00</t>
    </r>
  </si>
  <si>
    <r>
      <rPr>
        <b/>
        <sz val="8"/>
        <rFont val="Times New Roman"/>
        <family val="1"/>
      </rPr>
      <t>Pozycja scalona KNNR 0004 1413-0800</t>
    </r>
  </si>
  <si>
    <r>
      <rPr>
        <b/>
        <sz val="8"/>
        <rFont val="Times New Roman"/>
        <family val="1"/>
      </rPr>
      <t>Pozycja scalona KNNR 0004 1424-0200</t>
    </r>
  </si>
  <si>
    <r>
      <rPr>
        <b/>
        <sz val="8"/>
        <rFont val="Times New Roman"/>
        <family val="1"/>
      </rPr>
      <t>Pozycja scalona KNNR 0004 1308-0300</t>
    </r>
  </si>
  <si>
    <r>
      <rPr>
        <b/>
        <sz val="8"/>
        <rFont val="Times New Roman"/>
        <family val="1"/>
      </rPr>
      <t>Pozycja scalona KNNR 0004 1308-0500</t>
    </r>
  </si>
  <si>
    <t>Kanały z rur PVC łączone na wcisk - rurociągi z PVC o średnicy zewnętrznej 315 mm SN8.</t>
  </si>
  <si>
    <r>
      <rPr>
        <b/>
        <sz val="8"/>
        <rFont val="Times New Roman"/>
        <family val="1"/>
      </rPr>
      <t>Pozycja scalona KNNR 0004 1322-0500</t>
    </r>
  </si>
  <si>
    <t>Kształtki z PVC kanalizacyjne dwukielichowe o średnicy zewnętrznej 200, 315 mm łączone na wcisk</t>
  </si>
  <si>
    <r>
      <rPr>
        <sz val="8"/>
        <rFont val="Times New Roman"/>
        <family val="1"/>
      </rPr>
      <t>30,00</t>
    </r>
  </si>
  <si>
    <r>
      <rPr>
        <b/>
        <sz val="8"/>
        <rFont val="Times New Roman"/>
        <family val="1"/>
      </rPr>
      <t>Pozycja scalona KNNR 0004 1610-0400</t>
    </r>
  </si>
  <si>
    <t>Próba wodna szczelności kanałów rurowych o średnicy 300 mm</t>
  </si>
  <si>
    <r>
      <rPr>
        <sz val="8"/>
        <rFont val="Times New Roman"/>
        <family val="1"/>
      </rPr>
      <t>próba</t>
    </r>
  </si>
  <si>
    <r>
      <rPr>
        <b/>
        <sz val="8"/>
        <rFont val="Times New Roman"/>
        <family val="1"/>
      </rPr>
      <t>Pozycja scalona KNR 0401 0211-0300</t>
    </r>
  </si>
  <si>
    <t>Skucie betonu w istn. Kinecie</t>
  </si>
  <si>
    <r>
      <rPr>
        <sz val="8"/>
        <rFont val="Times New Roman"/>
        <family val="1"/>
      </rPr>
      <t>12,43</t>
    </r>
  </si>
  <si>
    <r>
      <rPr>
        <b/>
        <sz val="8"/>
        <rFont val="Times New Roman"/>
        <family val="1"/>
      </rPr>
      <t>Pozycja scalona KNP 0007 0207-0101</t>
    </r>
  </si>
  <si>
    <t>Wcinka do istn. studni rurociągu fi 315 mm</t>
  </si>
  <si>
    <r>
      <rPr>
        <sz val="8"/>
        <rFont val="Times New Roman"/>
        <family val="1"/>
      </rPr>
      <t>11,00</t>
    </r>
  </si>
  <si>
    <r>
      <rPr>
        <b/>
        <sz val="8"/>
        <rFont val="Times New Roman"/>
        <family val="1"/>
      </rPr>
      <t>Pozycja scalona KNP 0007 0301-0101</t>
    </r>
  </si>
  <si>
    <r>
      <rPr>
        <b/>
        <sz val="8"/>
        <rFont val="Times New Roman"/>
        <family val="1"/>
      </rPr>
      <t>Pozycja scalona KNNR 0004 1430-0100</t>
    </r>
  </si>
  <si>
    <t>Wykonanie różnych elementów betonowych i żelbetowych drobnowymiarowych o  objętości do 1,5 m3 - pierścienie odciążające, obetonowanie włazów</t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</si>
  <si>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08.01.01.012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</si>
  <si>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08.05.01-21</t>
    </r>
  </si>
  <si>
    <r>
      <rPr>
        <b/>
        <sz val="8"/>
        <rFont val="Times New Roman"/>
        <family val="1"/>
      </rPr>
      <t>Pozycja scalona KNNR 0006 0404-0500</t>
    </r>
  </si>
  <si>
    <t>Obrzeża betonowe o wymiarach 30x8 cm,na podsypce cementowo piaskowej spoiny wypełniane zaprawą cementową</t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</si>
  <si>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05.03.23-32</t>
    </r>
  </si>
  <si>
    <r>
      <rPr>
        <sz val="8"/>
        <rFont val="Times New Roman"/>
        <family val="1"/>
      </rPr>
      <t xml:space="preserve">Nawierzchnia z płyt ostrzegawczych i kostki bet. z warstwą ścieralną typu szorstkiego (płukaną) na podsypce
</t>
    </r>
    <r>
      <rPr>
        <sz val="8"/>
        <rFont val="Times New Roman"/>
        <family val="1"/>
      </rPr>
      <t>cementowo-piaskowej, spoiny wypełnione piaskiem - nawierzchnia peronów na szerokości 0,70 m od krawężnika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</si>
  <si>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05.03.23-31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</si>
  <si>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08.02.02-22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</si>
  <si>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04.02.01-03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</si>
  <si>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04.05.01-31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</si>
  <si>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04.05.01-32</t>
    </r>
  </si>
  <si>
    <r>
      <rPr>
        <sz val="8"/>
        <rFont val="Times New Roman"/>
        <family val="1"/>
      </rPr>
      <t>D.04.05.01 ANEKS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</si>
  <si>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04.06.01-04</t>
    </r>
  </si>
  <si>
    <r>
      <rPr>
        <b/>
        <sz val="8"/>
        <rFont val="Times New Roman"/>
        <family val="1"/>
      </rPr>
      <t>Pozycja scalona KNNR 0005 0705-0200</t>
    </r>
  </si>
  <si>
    <r>
      <rPr>
        <sz val="8"/>
        <rFont val="Times New Roman"/>
        <family val="1"/>
      </rPr>
      <t>D 03.01.01a</t>
    </r>
  </si>
  <si>
    <t>Układanie rur osłonowych, dwudzielnych z PE o średnicy do 110 mm</t>
  </si>
  <si>
    <r>
      <rPr>
        <sz val="8"/>
        <rFont val="Times New Roman"/>
        <family val="1"/>
      </rPr>
      <t>100 m</t>
    </r>
  </si>
  <si>
    <r>
      <rPr>
        <b/>
        <sz val="8"/>
        <rFont val="Times New Roman"/>
        <family val="1"/>
      </rPr>
      <t>Pozycja scalona KNNR 0006 1305-0100</t>
    </r>
  </si>
  <si>
    <t>Regulacja pionowa studzienek dla urządzeń podziemnych,objętość betonu w jednym miejscu do 0,2 m3</t>
  </si>
  <si>
    <r>
      <rPr>
        <b/>
        <sz val="8"/>
        <rFont val="Times New Roman"/>
        <family val="1"/>
      </rPr>
      <t>Pozycja scalona KNNR 0001 0501-0200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</si>
  <si>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06.01.01.023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</si>
  <si>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0201-0210</t>
    </r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</si>
  <si>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07.05.01-03</t>
    </r>
  </si>
  <si>
    <r>
      <rPr>
        <sz val="8"/>
        <rFont val="Times New Roman"/>
        <family val="1"/>
      </rPr>
      <t xml:space="preserve">Wykonanie balustrady stalowej U12 wysokości h=1,2 m, balustrada zabezpieczona warstwą antykorozyjną oraz dodatkową powłoką malarską wraz z fundamnetem pod słupki z
</t>
    </r>
    <r>
      <rPr>
        <sz val="8"/>
        <rFont val="Times New Roman"/>
        <family val="1"/>
      </rPr>
      <t>betonu  (C12/15), oraz bariery energochłonnej SP-6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</si>
  <si>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0201-0810</t>
    </r>
  </si>
  <si>
    <t>Przymocowanie do gotowych słupków tarcz znaków drogowych odblaskowych - nowe</t>
  </si>
  <si>
    <r>
      <rPr>
        <b/>
        <sz val="8"/>
        <rFont val="Times New Roman"/>
        <family val="1"/>
      </rPr>
      <t xml:space="preserve">BCD 0315
</t>
    </r>
    <r>
      <rPr>
        <b/>
        <sz val="8"/>
        <rFont val="Times New Roman"/>
        <family val="1"/>
      </rPr>
      <t>07.01.01-03</t>
    </r>
  </si>
  <si>
    <r>
      <rPr>
        <sz val="8"/>
        <rFont val="Times New Roman"/>
        <family val="1"/>
      </rPr>
      <t xml:space="preserve">S 01.01
</t>
    </r>
    <r>
      <rPr>
        <sz val="8"/>
        <rFont val="Times New Roman"/>
        <family val="1"/>
      </rPr>
      <t>pkt.1.3, 5, 5.7,</t>
    </r>
    <r>
      <rPr>
        <sz val="8"/>
        <rFont val="Times New Roman"/>
        <family val="1"/>
      </rPr>
      <t>6, 7, 7.1, 7.2, 9,</t>
    </r>
    <r>
      <rPr>
        <sz val="8"/>
        <rFont val="Times New Roman"/>
        <family val="1"/>
      </rPr>
      <t>10</t>
    </r>
  </si>
  <si>
    <t>BCD 0315
01.03.02-17</t>
  </si>
  <si>
    <t>Rozebranie nawierzchni z płyt drogowych betonowych (trylinki), kostki betonowej, betonowej, tłuczniowej z podbudową, nawierzchni bitumicznej i wywiezienie gruzu -  odzyskane materiały należy wywieść w miejsce wskazane przez Inwestora.</t>
  </si>
  <si>
    <t>Rozebranie krawężników betonowych wraz z ławą oraz obrzeży betonowych -  odzyskane materiały należy wywieść w miejsce wskazane przez Inwestora.</t>
  </si>
  <si>
    <t>ROBOTY ROZBIÓRKOWE I PRZYGOTOWAWCZE</t>
  </si>
  <si>
    <t>wykonanie kinety w istn. studni + beton B20</t>
  </si>
  <si>
    <t>Wykonanie wpustów deszczowych osadnikowych wraz z przykanalikiem fi 200mm (dł. każdego przykanalika min. 2,5m)  pod chodnikiem</t>
  </si>
  <si>
    <t>VII</t>
  </si>
  <si>
    <r>
      <rPr>
        <sz val="8"/>
        <rFont val="Times New Roman"/>
        <family val="1"/>
      </rPr>
      <t xml:space="preserve">Nawierzchnia z kostki brukowej betonowej szarej grub. 8 cm na podsypce
</t>
    </r>
    <r>
      <rPr>
        <sz val="8"/>
        <rFont val="Times New Roman"/>
        <family val="1"/>
      </rPr>
      <t>cementowo-piaskowej, spoiny wypełnione piaskiem-ściek przykrawężnikowy z 3 rzędów kostki</t>
    </r>
  </si>
  <si>
    <t xml:space="preserve"> odcinki w m. Kuny, Władysławów, Międzylesie i Małoszyna</t>
  </si>
  <si>
    <t xml:space="preserve"> odcinek w m. Chylin</t>
  </si>
  <si>
    <t>Lp.</t>
  </si>
  <si>
    <t>Podstawa</t>
  </si>
  <si>
    <t>Nr spec. techn.</t>
  </si>
  <si>
    <t>Opis</t>
  </si>
  <si>
    <t>Jedn. obm.</t>
  </si>
  <si>
    <t>Ilość</t>
  </si>
  <si>
    <t>Cena jedn.</t>
  </si>
  <si>
    <t>Wartość</t>
  </si>
  <si>
    <t>ROBOTY PRZYGOTOWAWCZE</t>
  </si>
  <si>
    <t>KNR 2-01 0119-03</t>
  </si>
  <si>
    <t>SST  D- 01.01.01</t>
  </si>
  <si>
    <t>Roboty pomiarowe przy liniowych robotach ziemnych  trasa drogi w terenie równinnym</t>
  </si>
  <si>
    <t>Razem dział : ROBOTY PRZYGOTOWAWCZE</t>
  </si>
  <si>
    <t>ROBOTY ROZBIÓRKOWE</t>
  </si>
  <si>
    <t>KNR 2-31 0815-01</t>
  </si>
  <si>
    <t>SST  D- 01.02.01</t>
  </si>
  <si>
    <t>Rozebranie nawierzchni z kostki betonowej  z odwozem w miejsce wskazane przez Inwestora</t>
  </si>
  <si>
    <r>
      <rPr>
        <vertAlign val="subscript"/>
        <sz val="8"/>
        <rFont val="Microsoft Sans Serif"/>
        <family val="2"/>
        <charset val="238"/>
      </rPr>
      <t>m</t>
    </r>
    <r>
      <rPr>
        <sz val="5.5"/>
        <rFont val="Microsoft Sans Serif"/>
        <family val="2"/>
        <charset val="238"/>
      </rPr>
      <t>2</t>
    </r>
  </si>
  <si>
    <t>KNR 2-31 0803-03</t>
  </si>
  <si>
    <t>Mechaniczne rozebranie nawierzchni z mieszanek mineralno-bitumicznych o grubości 4cm z odwozem i utylizacj materiału z rozbiórki</t>
  </si>
  <si>
    <t>Razem dział : ROBOTY ROZBIÓRKOWE</t>
  </si>
  <si>
    <t>ROBOTY   ZIEMNE</t>
  </si>
  <si>
    <t>KNR 2-01 0206-04</t>
  </si>
  <si>
    <t>Roboty ziemne wykon.mechanicznie z transp. urobku samochod.samowyadowczymi - koryto</t>
  </si>
  <si>
    <r>
      <rPr>
        <vertAlign val="subscript"/>
        <sz val="8"/>
        <rFont val="Microsoft Sans Serif"/>
        <family val="2"/>
        <charset val="238"/>
      </rPr>
      <t>m</t>
    </r>
    <r>
      <rPr>
        <sz val="5.5"/>
        <rFont val="Microsoft Sans Serif"/>
        <family val="2"/>
        <charset val="238"/>
      </rPr>
      <t>3</t>
    </r>
  </si>
  <si>
    <t>Razem dział : ROBOTY   ZIEMNE</t>
  </si>
  <si>
    <t>KRAWĘŻNIKI I OBRZEŻA</t>
  </si>
  <si>
    <t>KNR 2-31 0403-05</t>
  </si>
  <si>
    <t>SST D- 08.03.01</t>
  </si>
  <si>
    <t>Krawężniki betonowe wtopione o wymiarach 12x25 cm\</t>
  </si>
  <si>
    <t>KNR 2-31 0403-03</t>
  </si>
  <si>
    <t>Krawężniki betonowe wystające o wymiarach 15x22cm cm na podsypce cementowo-piaskowej</t>
  </si>
  <si>
    <t>Krawężniki betonowe wystające o wymiarach 15x30 cm na podsypce cementowo-piaskowej</t>
  </si>
  <si>
    <t>KNR 2-31 0407-02</t>
  </si>
  <si>
    <t>Obrzeża betonowe o wymiarach 20x6 cm na podsypce piaskowej z wype nieniem spoin piaskiem</t>
  </si>
  <si>
    <t>KNR 2-31 0402-04</t>
  </si>
  <si>
    <t>Ława pod krawężniki betonowa z oporem beton C12/15</t>
  </si>
  <si>
    <t>Razem dział : KRAWĘŻNIKI I OBRZEŻA</t>
  </si>
  <si>
    <t>NAWIERZCHNIA CHODNIKA Z BETONOWEJ KOSTKI BRUKOWEJ</t>
  </si>
  <si>
    <r>
      <rPr>
        <b/>
        <sz val="8"/>
        <rFont val="Microsoft Sans Serif"/>
        <family val="2"/>
        <charset val="238"/>
      </rPr>
      <t>KNR 2-31 0104-07
+ KNR 2-31 0104-
08</t>
    </r>
  </si>
  <si>
    <t>SST  D- 04.02.01</t>
  </si>
  <si>
    <t>Wykonanie i zagęszczenie mechanicze warstwy podbudowy z piasku  rednioziarnistego - grubo    warstwy po zag. 10cm</t>
  </si>
  <si>
    <t>KNR 2-31 0511-02</t>
  </si>
  <si>
    <t>SST D- 08.02.02</t>
  </si>
  <si>
    <t>Nawierzchnie z kostki brukowej betonowej grubo    6 cm na podsypce cementowo-piaskowej</t>
  </si>
  <si>
    <t>Razem dział : NAWIERZCHNIA CHODNIKA Z BETONOWEJ KOSTKI BRUKOWEJ</t>
  </si>
  <si>
    <t>NAWIERZCHNIA CIĄGU PIESZO - JEZDNEGO</t>
  </si>
  <si>
    <r>
      <rPr>
        <b/>
        <sz val="8"/>
        <rFont val="Microsoft Sans Serif"/>
        <family val="2"/>
        <charset val="238"/>
      </rPr>
      <t>KNR 2-31 0109-01
+ KNR 2-31 0109-
04</t>
    </r>
  </si>
  <si>
    <t>SSTD-04.06.01</t>
  </si>
  <si>
    <t>Podbudowa zasadnicza  z chudego betonu  C8/10 - grub.warstwy po zagęszczeniu 20cm - odcinek pieszo - jezdny</t>
  </si>
  <si>
    <t>KNR 2-31 0511-03</t>
  </si>
  <si>
    <t>Nawierzchnie z kostki brukowej betonowej grub. 8 cm kolorowej na warstwie podsypki  cementowo -piaskowej  na 3 cm - odcinek pieszo - jezdny</t>
  </si>
  <si>
    <t>KNR 2-31 0509-03</t>
  </si>
  <si>
    <t>SST D- 08.04.01</t>
  </si>
  <si>
    <t>Nawierzchnia  betonowych płyta  ażurowych o wym. 0,4x0,6 m, grub 8cm</t>
  </si>
  <si>
    <t>Razem dział : NAWIERZCHNIA CIĄGU PIESZO - JEZDNEGO</t>
  </si>
  <si>
    <t>NAWIERZCHNIA  ZJAZDÓW  Z BETONOWEJ KOSTKI BRUKOWEJ</t>
  </si>
  <si>
    <t>Wykonanie i zagęszczenie mechanicze warstwy podbudowy z piasku  rednioziarnistego  - grubo    warstwy po zag. 10cm</t>
  </si>
  <si>
    <t>Podbudowa zasadnicza  z chudego betonu  C 8/10 - grub.warstwy po zagęszczeniu 20cm wjazdy</t>
  </si>
  <si>
    <t>Nawierzchnie z kostki brukowej betonowej grub. 8 cm kolorowej na warstwie podsypki  cementowo -piaskowej  na 3 cm - zjazdy</t>
  </si>
  <si>
    <t>Razem dział : NAWIERZCHNIA  ZJAZDÓW  Z BETONOWEJ KOSTKI BRUKOWEJ</t>
  </si>
  <si>
    <t>VIII</t>
  </si>
  <si>
    <t>ODWODNIENIE</t>
  </si>
  <si>
    <t>KNR 2-01 0206-03</t>
  </si>
  <si>
    <t>SST  D- 02.01.01</t>
  </si>
  <si>
    <t>Roboty ziemne wykon.koparkami podsi  biernymi o poj.    - ki 0.60 m3 w z transp.urobku samochod.samowyładowczymi na odleg do 10 km- odtworzenie rowu</t>
  </si>
  <si>
    <t>Razem dział : ODWODNIENIE</t>
  </si>
  <si>
    <t>IX</t>
  </si>
  <si>
    <t>OZNAKOWANIE</t>
  </si>
  <si>
    <t>KNR 2-31 0702-01</t>
  </si>
  <si>
    <t>SST  D- 07.02.01</t>
  </si>
  <si>
    <t>Słupki do znaków drogowych z rur stalowych o  r. 50 mm</t>
  </si>
  <si>
    <t>Słupki zabezpieczajace ( blokujące) U12c</t>
  </si>
  <si>
    <t>KNR 2-31 0703-01</t>
  </si>
  <si>
    <r>
      <rPr>
        <sz val="8"/>
        <rFont val="Microsoft Sans Serif"/>
        <family val="2"/>
        <charset val="238"/>
      </rPr>
      <t>Przymocowanie tablic znaków drogowych A-17 -1 szt
B-20 - 2 szt D-1 - 4 szt
D-6 - 6 szt</t>
    </r>
  </si>
  <si>
    <t>Przymocowanie tablic znaków drogowych - tablica kierunkowa wraz z montażem i słupkami</t>
  </si>
  <si>
    <t>Przymocowanie tablic znaków drogowych - tablica E-13 kierunkowa wraz z montażem i słupkiem</t>
  </si>
  <si>
    <t>Przymocowanie tablic znaków drogowych  drogowskaz E4 wraz  z montażem i słupkiem</t>
  </si>
  <si>
    <t>Przymocowanie tabliczek z rzeczywistym przebiegiem drogi z pierwsze  stwem  wraz  z montażem i słupkami</t>
  </si>
  <si>
    <t>Przymocowanie  tabliczek prowadzących   wraz  z montażem i słupkami</t>
  </si>
  <si>
    <t>KNR 2-31 0701-03</t>
  </si>
  <si>
    <t>Poręcze ochronne sztywne z pochwytem i przeciągiem z rur</t>
  </si>
  <si>
    <t>KNR 2-31 0706-02</t>
  </si>
  <si>
    <t>SST  D- 07.01.01</t>
  </si>
  <si>
    <t>Mechaniczne malowanie linii segregacyjnych i krawędziowych ciągłych na jezdni farb   chlorokauczukow</t>
  </si>
  <si>
    <t>KNR 2-31 0706-05</t>
  </si>
  <si>
    <t>Malowanie linii na skrzyżowaniach i przejściach dla pieszych farb   chlorokauczukow</t>
  </si>
  <si>
    <t>Razem dział : OZNAKOWANIE</t>
  </si>
  <si>
    <t>X</t>
  </si>
  <si>
    <t>ROBOTY WYKOŃCZENIOWE I TOWARZYSZĄCE</t>
  </si>
  <si>
    <r>
      <rPr>
        <b/>
        <sz val="8"/>
        <rFont val="Microsoft Sans Serif"/>
        <family val="2"/>
        <charset val="238"/>
      </rPr>
      <t>KNR AT-03 0101-
01</t>
    </r>
  </si>
  <si>
    <t>SST  D- 09.01.01</t>
  </si>
  <si>
    <t>Roboty remontowe cięcie piłą  nawierzchni bitumicznych na g . do 5 cm</t>
  </si>
  <si>
    <t>KNR 2-31 1106-01</t>
  </si>
  <si>
    <t>Remont cząstkowy nawierzchni bitumicznej mieszank mineralno-asfaltowa- uzupełnienie szczeliny szer 10 cm betonem asfaltowym</t>
  </si>
  <si>
    <t>t</t>
  </si>
  <si>
    <t>SST  D- 09.02.01</t>
  </si>
  <si>
    <t>Profilowanie poboczy z gruntu dowiezionego- humusu w-a 10cm z obsianiem traw</t>
  </si>
  <si>
    <t>Zagospodarowanie terenów zielonych - rozłożenie w-wy 10cm humusu z obsianiem traw</t>
  </si>
  <si>
    <t>Razem dział : ROBOTY WYKOŃCZENIOWE I TOWARZYSZĄCE</t>
  </si>
  <si>
    <t>RAZEM netto</t>
  </si>
  <si>
    <t>VAT 23%</t>
  </si>
  <si>
    <t>RAZEM BRUTTO</t>
  </si>
  <si>
    <t>WARTOŚĆ</t>
  </si>
  <si>
    <t>1.</t>
  </si>
  <si>
    <t>2.</t>
  </si>
  <si>
    <t>razem</t>
  </si>
  <si>
    <t>brutto</t>
  </si>
  <si>
    <t>NAZWA INWESTYCJI :</t>
  </si>
  <si>
    <t>Chodniki w m. Kuny, Władysławów, Międzylesie i Małoszyna</t>
  </si>
  <si>
    <t>Chodnik w m. Chylin</t>
  </si>
  <si>
    <t>podatek VAT 23%</t>
  </si>
  <si>
    <t>ZBIORCZE ZESTAWIENIE KOSZTÓW</t>
  </si>
  <si>
    <t>Wartość VAT [23,0%]:</t>
  </si>
  <si>
    <t>Całkowita wartość kosztorysu:</t>
  </si>
  <si>
    <t>KOSZTORYS OFERTOWY</t>
  </si>
</sst>
</file>

<file path=xl/styles.xml><?xml version="1.0" encoding="utf-8"?>
<styleSheet xmlns="http://schemas.openxmlformats.org/spreadsheetml/2006/main">
  <fonts count="25">
    <font>
      <sz val="10"/>
      <color rgb="FF000000"/>
      <name val="Times New Roman"/>
      <charset val="204"/>
    </font>
    <font>
      <sz val="8"/>
      <name val="Times New Roman"/>
    </font>
    <font>
      <b/>
      <sz val="8"/>
      <name val="Times New Roman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</font>
    <font>
      <b/>
      <u/>
      <sz val="8"/>
      <color rgb="FF000000"/>
      <name val="Arial"/>
      <family val="2"/>
      <charset val="238"/>
    </font>
    <font>
      <b/>
      <sz val="8"/>
      <name val="Microsoft Sans Serif"/>
      <family val="2"/>
      <charset val="238"/>
    </font>
    <font>
      <sz val="10"/>
      <color rgb="FF000000"/>
      <name val="Microsoft Sans Serif"/>
      <family val="2"/>
      <charset val="238"/>
    </font>
    <font>
      <b/>
      <sz val="8"/>
      <color rgb="FF000000"/>
      <name val="Microsoft Sans Serif"/>
      <family val="2"/>
      <charset val="238"/>
    </font>
    <font>
      <sz val="8"/>
      <name val="Microsoft Sans Serif"/>
      <family val="2"/>
      <charset val="238"/>
    </font>
    <font>
      <sz val="8"/>
      <color rgb="FF000000"/>
      <name val="Microsoft Sans Serif"/>
      <family val="2"/>
      <charset val="238"/>
    </font>
    <font>
      <vertAlign val="subscript"/>
      <sz val="8"/>
      <name val="Microsoft Sans Serif"/>
      <family val="2"/>
      <charset val="238"/>
    </font>
    <font>
      <sz val="5.5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Garamond"/>
      <family val="1"/>
      <charset val="238"/>
    </font>
    <font>
      <b/>
      <sz val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102">
    <xf numFmtId="0" fontId="0" fillId="0" borderId="0" xfId="0" applyFill="1" applyBorder="1" applyAlignment="1">
      <alignment horizontal="left" vertical="top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9" fillId="0" borderId="0" xfId="1"/>
    <xf numFmtId="4" fontId="20" fillId="0" borderId="0" xfId="1" applyNumberFormat="1" applyFont="1" applyAlignment="1">
      <alignment horizontal="center"/>
    </xf>
    <xf numFmtId="0" fontId="20" fillId="0" borderId="8" xfId="1" applyFont="1" applyBorder="1"/>
    <xf numFmtId="4" fontId="19" fillId="0" borderId="8" xfId="1" applyNumberFormat="1" applyBorder="1"/>
    <xf numFmtId="0" fontId="21" fillId="0" borderId="8" xfId="1" applyFont="1" applyBorder="1"/>
    <xf numFmtId="4" fontId="21" fillId="0" borderId="8" xfId="1" applyNumberFormat="1" applyFont="1" applyBorder="1"/>
    <xf numFmtId="0" fontId="21" fillId="0" borderId="0" xfId="1" applyFont="1"/>
    <xf numFmtId="0" fontId="22" fillId="0" borderId="0" xfId="1" applyFont="1"/>
    <xf numFmtId="4" fontId="19" fillId="0" borderId="0" xfId="1" applyNumberFormat="1"/>
    <xf numFmtId="0" fontId="19" fillId="0" borderId="0" xfId="1" applyAlignment="1">
      <alignment wrapText="1"/>
    </xf>
    <xf numFmtId="0" fontId="20" fillId="0" borderId="0" xfId="1" applyFont="1"/>
    <xf numFmtId="0" fontId="21" fillId="0" borderId="8" xfId="1" applyFont="1" applyBorder="1" applyAlignment="1">
      <alignment horizontal="right"/>
    </xf>
    <xf numFmtId="0" fontId="20" fillId="0" borderId="8" xfId="1" applyFont="1" applyBorder="1" applyAlignment="1">
      <alignment horizontal="center" vertical="center"/>
    </xf>
    <xf numFmtId="0" fontId="19" fillId="0" borderId="0" xfId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9" fillId="0" borderId="0" xfId="0" applyNumberFormat="1" applyFont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Border="1" applyAlignment="1" applyProtection="1">
      <alignment horizontal="left" vertical="top"/>
      <protection locked="0"/>
    </xf>
    <xf numFmtId="4" fontId="0" fillId="0" borderId="1" xfId="0" applyNumberFormat="1" applyFill="1" applyBorder="1" applyAlignment="1" applyProtection="1">
      <alignment horizontal="left" wrapText="1"/>
      <protection locked="0"/>
    </xf>
    <xf numFmtId="4" fontId="24" fillId="0" borderId="1" xfId="0" applyNumberFormat="1" applyFont="1" applyFill="1" applyBorder="1" applyAlignment="1" applyProtection="1">
      <alignment horizontal="left" wrapText="1"/>
      <protection locked="0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top" wrapText="1"/>
    </xf>
    <xf numFmtId="4" fontId="0" fillId="0" borderId="1" xfId="0" applyNumberForma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left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24" fillId="0" borderId="1" xfId="0" applyFont="1" applyFill="1" applyBorder="1" applyAlignment="1" applyProtection="1">
      <alignment horizontal="left" wrapText="1"/>
    </xf>
    <xf numFmtId="4" fontId="24" fillId="0" borderId="1" xfId="0" applyNumberFormat="1" applyFont="1" applyFill="1" applyBorder="1" applyAlignment="1" applyProtection="1">
      <alignment horizontal="left" wrapText="1"/>
    </xf>
    <xf numFmtId="4" fontId="1" fillId="0" borderId="1" xfId="0" applyNumberFormat="1" applyFont="1" applyFill="1" applyBorder="1" applyAlignment="1" applyProtection="1">
      <alignment horizontal="right" vertical="top" wrapText="1"/>
    </xf>
    <xf numFmtId="4" fontId="23" fillId="0" borderId="1" xfId="0" applyNumberFormat="1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1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2" fontId="14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Fill="1" applyBorder="1" applyAlignment="1" applyProtection="1">
      <alignment vertical="center" shrinkToFit="1"/>
      <protection locked="0"/>
    </xf>
    <xf numFmtId="4" fontId="12" fillId="0" borderId="1" xfId="0" applyNumberFormat="1" applyFont="1" applyFill="1" applyBorder="1" applyAlignment="1" applyProtection="1">
      <alignment vertical="center" shrinkToFi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4" fontId="12" fillId="0" borderId="7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4" fontId="14" fillId="0" borderId="8" xfId="0" applyNumberFormat="1" applyFont="1" applyFill="1" applyBorder="1" applyAlignment="1" applyProtection="1">
      <alignment vertical="center"/>
      <protection locked="0"/>
    </xf>
    <xf numFmtId="4" fontId="17" fillId="0" borderId="8" xfId="0" applyNumberFormat="1" applyFont="1" applyFill="1" applyBorder="1" applyAlignment="1" applyProtection="1">
      <alignment vertical="center"/>
      <protection locked="0"/>
    </xf>
    <xf numFmtId="4" fontId="18" fillId="0" borderId="8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 applyProtection="1">
      <alignment horizontal="right" vertical="center" shrinkToFit="1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4" fontId="14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 indent="1"/>
    </xf>
    <xf numFmtId="4" fontId="14" fillId="0" borderId="1" xfId="0" applyNumberFormat="1" applyFont="1" applyFill="1" applyBorder="1" applyAlignment="1" applyProtection="1">
      <alignment vertical="center" shrinkToFit="1"/>
    </xf>
    <xf numFmtId="4" fontId="12" fillId="0" borderId="1" xfId="0" applyNumberFormat="1" applyFont="1" applyFill="1" applyBorder="1" applyAlignment="1" applyProtection="1">
      <alignment vertical="center" shrinkToFi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650748</xdr:colOff>
      <xdr:row>13</xdr:row>
      <xdr:rowOff>153923</xdr:rowOff>
    </xdr:from>
    <xdr:ext cx="17145" cy="71755"/>
    <xdr:sp macro="" textlink="">
      <xdr:nvSpPr>
        <xdr:cNvPr id="2" name="Shape 9"/>
        <xdr:cNvSpPr/>
      </xdr:nvSpPr>
      <xdr:spPr>
        <a:xfrm>
          <a:off x="2422398" y="3201923"/>
          <a:ext cx="17145" cy="71755"/>
        </a:xfrm>
        <a:custGeom>
          <a:avLst/>
          <a:gdLst/>
          <a:ahLst/>
          <a:cxnLst/>
          <a:rect l="0" t="0" r="0" b="0"/>
          <a:pathLst>
            <a:path w="17145" h="71755">
              <a:moveTo>
                <a:pt x="12192" y="71627"/>
              </a:moveTo>
              <a:lnTo>
                <a:pt x="4572" y="71627"/>
              </a:lnTo>
              <a:lnTo>
                <a:pt x="4572" y="44195"/>
              </a:lnTo>
              <a:lnTo>
                <a:pt x="0" y="48767"/>
              </a:lnTo>
              <a:lnTo>
                <a:pt x="0" y="42671"/>
              </a:lnTo>
              <a:lnTo>
                <a:pt x="4572" y="36575"/>
              </a:lnTo>
              <a:lnTo>
                <a:pt x="4572" y="0"/>
              </a:lnTo>
              <a:lnTo>
                <a:pt x="12192" y="0"/>
              </a:lnTo>
              <a:lnTo>
                <a:pt x="12192" y="28955"/>
              </a:lnTo>
              <a:lnTo>
                <a:pt x="16764" y="22859"/>
              </a:lnTo>
              <a:lnTo>
                <a:pt x="16764" y="28955"/>
              </a:lnTo>
              <a:lnTo>
                <a:pt x="12192" y="35051"/>
              </a:lnTo>
              <a:lnTo>
                <a:pt x="12192" y="71627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3</xdr:col>
      <xdr:colOff>1010411</xdr:colOff>
      <xdr:row>44</xdr:row>
      <xdr:rowOff>153924</xdr:rowOff>
    </xdr:from>
    <xdr:ext cx="17145" cy="71755"/>
    <xdr:sp macro="" textlink="">
      <xdr:nvSpPr>
        <xdr:cNvPr id="3" name="Shape 55"/>
        <xdr:cNvSpPr/>
      </xdr:nvSpPr>
      <xdr:spPr>
        <a:xfrm>
          <a:off x="2782061" y="12183999"/>
          <a:ext cx="17145" cy="71755"/>
        </a:xfrm>
        <a:custGeom>
          <a:avLst/>
          <a:gdLst/>
          <a:ahLst/>
          <a:cxnLst/>
          <a:rect l="0" t="0" r="0" b="0"/>
          <a:pathLst>
            <a:path w="17145" h="71755">
              <a:moveTo>
                <a:pt x="12192" y="71627"/>
              </a:moveTo>
              <a:lnTo>
                <a:pt x="4572" y="71627"/>
              </a:lnTo>
              <a:lnTo>
                <a:pt x="4572" y="44195"/>
              </a:lnTo>
              <a:lnTo>
                <a:pt x="0" y="48767"/>
              </a:lnTo>
              <a:lnTo>
                <a:pt x="0" y="42671"/>
              </a:lnTo>
              <a:lnTo>
                <a:pt x="4572" y="36575"/>
              </a:lnTo>
              <a:lnTo>
                <a:pt x="4572" y="0"/>
              </a:lnTo>
              <a:lnTo>
                <a:pt x="12192" y="0"/>
              </a:lnTo>
              <a:lnTo>
                <a:pt x="12192" y="28955"/>
              </a:lnTo>
              <a:lnTo>
                <a:pt x="16764" y="22859"/>
              </a:lnTo>
              <a:lnTo>
                <a:pt x="16764" y="28955"/>
              </a:lnTo>
              <a:lnTo>
                <a:pt x="12192" y="35051"/>
              </a:lnTo>
              <a:lnTo>
                <a:pt x="12192" y="71627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3</xdr:col>
      <xdr:colOff>184404</xdr:colOff>
      <xdr:row>54</xdr:row>
      <xdr:rowOff>153924</xdr:rowOff>
    </xdr:from>
    <xdr:ext cx="17145" cy="71755"/>
    <xdr:sp macro="" textlink="">
      <xdr:nvSpPr>
        <xdr:cNvPr id="4" name="Shape 81"/>
        <xdr:cNvSpPr/>
      </xdr:nvSpPr>
      <xdr:spPr>
        <a:xfrm>
          <a:off x="1956054" y="15041499"/>
          <a:ext cx="17145" cy="71755"/>
        </a:xfrm>
        <a:custGeom>
          <a:avLst/>
          <a:gdLst/>
          <a:ahLst/>
          <a:cxnLst/>
          <a:rect l="0" t="0" r="0" b="0"/>
          <a:pathLst>
            <a:path w="17145" h="71755">
              <a:moveTo>
                <a:pt x="12192" y="71627"/>
              </a:moveTo>
              <a:lnTo>
                <a:pt x="4572" y="71627"/>
              </a:lnTo>
              <a:lnTo>
                <a:pt x="4572" y="44195"/>
              </a:lnTo>
              <a:lnTo>
                <a:pt x="0" y="48767"/>
              </a:lnTo>
              <a:lnTo>
                <a:pt x="0" y="42671"/>
              </a:lnTo>
              <a:lnTo>
                <a:pt x="4572" y="36575"/>
              </a:lnTo>
              <a:lnTo>
                <a:pt x="4572" y="0"/>
              </a:lnTo>
              <a:lnTo>
                <a:pt x="12192" y="0"/>
              </a:lnTo>
              <a:lnTo>
                <a:pt x="12192" y="28955"/>
              </a:lnTo>
              <a:lnTo>
                <a:pt x="16764" y="22859"/>
              </a:lnTo>
              <a:lnTo>
                <a:pt x="16764" y="28955"/>
              </a:lnTo>
              <a:lnTo>
                <a:pt x="12192" y="35051"/>
              </a:lnTo>
              <a:lnTo>
                <a:pt x="12192" y="71627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3</xdr:col>
      <xdr:colOff>2014728</xdr:colOff>
      <xdr:row>55</xdr:row>
      <xdr:rowOff>50291</xdr:rowOff>
    </xdr:from>
    <xdr:ext cx="48895" cy="76200"/>
    <xdr:sp macro="" textlink="">
      <xdr:nvSpPr>
        <xdr:cNvPr id="5" name="Shape 83"/>
        <xdr:cNvSpPr/>
      </xdr:nvSpPr>
      <xdr:spPr>
        <a:xfrm>
          <a:off x="3786378" y="15337916"/>
          <a:ext cx="48895" cy="76200"/>
        </a:xfrm>
        <a:custGeom>
          <a:avLst/>
          <a:gdLst/>
          <a:ahLst/>
          <a:cxnLst/>
          <a:rect l="0" t="0" r="0" b="0"/>
          <a:pathLst>
            <a:path w="48895" h="76200">
              <a:moveTo>
                <a:pt x="9144" y="16764"/>
              </a:moveTo>
              <a:lnTo>
                <a:pt x="1524" y="15240"/>
              </a:lnTo>
              <a:lnTo>
                <a:pt x="3048" y="10668"/>
              </a:lnTo>
              <a:lnTo>
                <a:pt x="6096" y="6096"/>
              </a:lnTo>
              <a:lnTo>
                <a:pt x="9144" y="3048"/>
              </a:lnTo>
              <a:lnTo>
                <a:pt x="12192" y="1524"/>
              </a:lnTo>
              <a:lnTo>
                <a:pt x="16764" y="0"/>
              </a:lnTo>
              <a:lnTo>
                <a:pt x="25908" y="0"/>
              </a:lnTo>
              <a:lnTo>
                <a:pt x="30480" y="1524"/>
              </a:lnTo>
              <a:lnTo>
                <a:pt x="33528" y="3048"/>
              </a:lnTo>
              <a:lnTo>
                <a:pt x="36576" y="6096"/>
              </a:lnTo>
              <a:lnTo>
                <a:pt x="37338" y="7620"/>
              </a:lnTo>
              <a:lnTo>
                <a:pt x="15240" y="7620"/>
              </a:lnTo>
              <a:lnTo>
                <a:pt x="12192" y="10668"/>
              </a:lnTo>
              <a:lnTo>
                <a:pt x="9144" y="16764"/>
              </a:lnTo>
              <a:close/>
            </a:path>
            <a:path w="48895" h="76200">
              <a:moveTo>
                <a:pt x="21336" y="54864"/>
              </a:moveTo>
              <a:lnTo>
                <a:pt x="10668" y="54864"/>
              </a:lnTo>
              <a:lnTo>
                <a:pt x="7620" y="53340"/>
              </a:lnTo>
              <a:lnTo>
                <a:pt x="1524" y="47244"/>
              </a:lnTo>
              <a:lnTo>
                <a:pt x="0" y="44196"/>
              </a:lnTo>
              <a:lnTo>
                <a:pt x="0" y="36576"/>
              </a:lnTo>
              <a:lnTo>
                <a:pt x="1524" y="33528"/>
              </a:lnTo>
              <a:lnTo>
                <a:pt x="3048" y="32004"/>
              </a:lnTo>
              <a:lnTo>
                <a:pt x="4572" y="28956"/>
              </a:lnTo>
              <a:lnTo>
                <a:pt x="7620" y="25908"/>
              </a:lnTo>
              <a:lnTo>
                <a:pt x="13716" y="22860"/>
              </a:lnTo>
              <a:lnTo>
                <a:pt x="18288" y="22860"/>
              </a:lnTo>
              <a:lnTo>
                <a:pt x="24384" y="21336"/>
              </a:lnTo>
              <a:lnTo>
                <a:pt x="28956" y="21336"/>
              </a:lnTo>
              <a:lnTo>
                <a:pt x="30480" y="19812"/>
              </a:lnTo>
              <a:lnTo>
                <a:pt x="30480" y="12192"/>
              </a:lnTo>
              <a:lnTo>
                <a:pt x="27432" y="9144"/>
              </a:lnTo>
              <a:lnTo>
                <a:pt x="24384" y="7620"/>
              </a:lnTo>
              <a:lnTo>
                <a:pt x="37338" y="7620"/>
              </a:lnTo>
              <a:lnTo>
                <a:pt x="38100" y="9144"/>
              </a:lnTo>
              <a:lnTo>
                <a:pt x="38100" y="27432"/>
              </a:lnTo>
              <a:lnTo>
                <a:pt x="30480" y="27432"/>
              </a:lnTo>
              <a:lnTo>
                <a:pt x="28956" y="28956"/>
              </a:lnTo>
              <a:lnTo>
                <a:pt x="24384" y="28956"/>
              </a:lnTo>
              <a:lnTo>
                <a:pt x="18288" y="30480"/>
              </a:lnTo>
              <a:lnTo>
                <a:pt x="15240" y="30480"/>
              </a:lnTo>
              <a:lnTo>
                <a:pt x="13716" y="32004"/>
              </a:lnTo>
              <a:lnTo>
                <a:pt x="12192" y="32004"/>
              </a:lnTo>
              <a:lnTo>
                <a:pt x="9144" y="35052"/>
              </a:lnTo>
              <a:lnTo>
                <a:pt x="9144" y="36576"/>
              </a:lnTo>
              <a:lnTo>
                <a:pt x="7620" y="38100"/>
              </a:lnTo>
              <a:lnTo>
                <a:pt x="7620" y="41148"/>
              </a:lnTo>
              <a:lnTo>
                <a:pt x="9144" y="44196"/>
              </a:lnTo>
              <a:lnTo>
                <a:pt x="12192" y="47244"/>
              </a:lnTo>
              <a:lnTo>
                <a:pt x="30480" y="47244"/>
              </a:lnTo>
              <a:lnTo>
                <a:pt x="25908" y="51816"/>
              </a:lnTo>
              <a:lnTo>
                <a:pt x="22860" y="53340"/>
              </a:lnTo>
              <a:lnTo>
                <a:pt x="21336" y="54864"/>
              </a:lnTo>
              <a:close/>
            </a:path>
            <a:path w="48895" h="76200">
              <a:moveTo>
                <a:pt x="44196" y="76200"/>
              </a:moveTo>
              <a:lnTo>
                <a:pt x="38100" y="76200"/>
              </a:lnTo>
              <a:lnTo>
                <a:pt x="33528" y="71628"/>
              </a:lnTo>
              <a:lnTo>
                <a:pt x="32004" y="68580"/>
              </a:lnTo>
              <a:lnTo>
                <a:pt x="32004" y="62484"/>
              </a:lnTo>
              <a:lnTo>
                <a:pt x="33528" y="57912"/>
              </a:lnTo>
              <a:lnTo>
                <a:pt x="33528" y="53340"/>
              </a:lnTo>
              <a:lnTo>
                <a:pt x="32004" y="53340"/>
              </a:lnTo>
              <a:lnTo>
                <a:pt x="32004" y="48768"/>
              </a:lnTo>
              <a:lnTo>
                <a:pt x="30480" y="47244"/>
              </a:lnTo>
              <a:lnTo>
                <a:pt x="22860" y="47244"/>
              </a:lnTo>
              <a:lnTo>
                <a:pt x="24384" y="45720"/>
              </a:lnTo>
              <a:lnTo>
                <a:pt x="27432" y="44196"/>
              </a:lnTo>
              <a:lnTo>
                <a:pt x="28956" y="42672"/>
              </a:lnTo>
              <a:lnTo>
                <a:pt x="28956" y="39624"/>
              </a:lnTo>
              <a:lnTo>
                <a:pt x="30480" y="38100"/>
              </a:lnTo>
              <a:lnTo>
                <a:pt x="30480" y="27432"/>
              </a:lnTo>
              <a:lnTo>
                <a:pt x="38100" y="27432"/>
              </a:lnTo>
              <a:lnTo>
                <a:pt x="38100" y="39624"/>
              </a:lnTo>
              <a:lnTo>
                <a:pt x="39624" y="44196"/>
              </a:lnTo>
              <a:lnTo>
                <a:pt x="39624" y="53340"/>
              </a:lnTo>
              <a:lnTo>
                <a:pt x="36576" y="59436"/>
              </a:lnTo>
              <a:lnTo>
                <a:pt x="36576" y="64008"/>
              </a:lnTo>
              <a:lnTo>
                <a:pt x="38100" y="67056"/>
              </a:lnTo>
              <a:lnTo>
                <a:pt x="39624" y="68580"/>
              </a:lnTo>
              <a:lnTo>
                <a:pt x="39624" y="70104"/>
              </a:lnTo>
              <a:lnTo>
                <a:pt x="48768" y="70104"/>
              </a:lnTo>
              <a:lnTo>
                <a:pt x="48768" y="73152"/>
              </a:lnTo>
              <a:lnTo>
                <a:pt x="47244" y="74676"/>
              </a:lnTo>
              <a:lnTo>
                <a:pt x="44196" y="76200"/>
              </a:lnTo>
              <a:close/>
            </a:path>
            <a:path w="48895" h="76200">
              <a:moveTo>
                <a:pt x="48768" y="70104"/>
              </a:moveTo>
              <a:lnTo>
                <a:pt x="44196" y="70104"/>
              </a:lnTo>
              <a:lnTo>
                <a:pt x="47244" y="68580"/>
              </a:lnTo>
              <a:lnTo>
                <a:pt x="48768" y="67056"/>
              </a:lnTo>
              <a:lnTo>
                <a:pt x="48768" y="7010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1043940</xdr:colOff>
      <xdr:row>55</xdr:row>
      <xdr:rowOff>153924</xdr:rowOff>
    </xdr:from>
    <xdr:ext cx="17145" cy="71755"/>
    <xdr:sp macro="" textlink="">
      <xdr:nvSpPr>
        <xdr:cNvPr id="6" name="Shape 84"/>
        <xdr:cNvSpPr/>
      </xdr:nvSpPr>
      <xdr:spPr>
        <a:xfrm>
          <a:off x="2815590" y="15441549"/>
          <a:ext cx="17145" cy="71755"/>
        </a:xfrm>
        <a:custGeom>
          <a:avLst/>
          <a:gdLst/>
          <a:ahLst/>
          <a:cxnLst/>
          <a:rect l="0" t="0" r="0" b="0"/>
          <a:pathLst>
            <a:path w="17145" h="71755">
              <a:moveTo>
                <a:pt x="12192" y="71627"/>
              </a:moveTo>
              <a:lnTo>
                <a:pt x="4572" y="71627"/>
              </a:lnTo>
              <a:lnTo>
                <a:pt x="4572" y="44195"/>
              </a:lnTo>
              <a:lnTo>
                <a:pt x="0" y="48767"/>
              </a:lnTo>
              <a:lnTo>
                <a:pt x="0" y="42671"/>
              </a:lnTo>
              <a:lnTo>
                <a:pt x="4572" y="36575"/>
              </a:lnTo>
              <a:lnTo>
                <a:pt x="4572" y="0"/>
              </a:lnTo>
              <a:lnTo>
                <a:pt x="12192" y="0"/>
              </a:lnTo>
              <a:lnTo>
                <a:pt x="12192" y="28955"/>
              </a:lnTo>
              <a:lnTo>
                <a:pt x="16764" y="22859"/>
              </a:lnTo>
              <a:lnTo>
                <a:pt x="16764" y="28955"/>
              </a:lnTo>
              <a:lnTo>
                <a:pt x="12192" y="35051"/>
              </a:lnTo>
              <a:lnTo>
                <a:pt x="12192" y="71627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view="pageLayout" zoomScaleNormal="100" zoomScaleSheetLayoutView="85" workbookViewId="0">
      <selection activeCell="B40" sqref="B40"/>
    </sheetView>
  </sheetViews>
  <sheetFormatPr defaultRowHeight="12.75"/>
  <cols>
    <col min="1" max="1" width="4.6640625" style="7" customWidth="1"/>
    <col min="2" max="2" width="62.1640625" style="7" customWidth="1"/>
    <col min="3" max="3" width="22.83203125" style="15" customWidth="1"/>
    <col min="4" max="16384" width="9.33203125" style="7"/>
  </cols>
  <sheetData>
    <row r="2" spans="1:6">
      <c r="B2" s="17" t="s">
        <v>265</v>
      </c>
    </row>
    <row r="4" spans="1:6">
      <c r="B4" s="17" t="s">
        <v>261</v>
      </c>
      <c r="C4" s="7"/>
    </row>
    <row r="5" spans="1:6" ht="38.25" customHeight="1">
      <c r="B5" s="20" t="s">
        <v>65</v>
      </c>
      <c r="C5" s="20"/>
    </row>
    <row r="6" spans="1:6">
      <c r="B6" s="16"/>
      <c r="C6" s="8" t="s">
        <v>256</v>
      </c>
    </row>
    <row r="7" spans="1:6">
      <c r="A7" s="19" t="s">
        <v>257</v>
      </c>
      <c r="B7" s="9" t="s">
        <v>262</v>
      </c>
      <c r="C7" s="10">
        <f>'Międzyl, Małosz, Władysł Kuny'!H59</f>
        <v>0</v>
      </c>
    </row>
    <row r="8" spans="1:6">
      <c r="A8" s="19" t="s">
        <v>258</v>
      </c>
      <c r="B8" s="9" t="s">
        <v>263</v>
      </c>
      <c r="C8" s="10">
        <f>Chylin!H60</f>
        <v>0</v>
      </c>
    </row>
    <row r="9" spans="1:6" s="13" customFormat="1">
      <c r="A9" s="11"/>
      <c r="B9" s="18" t="s">
        <v>259</v>
      </c>
      <c r="C9" s="12">
        <f>SUM(C7:C8)</f>
        <v>0</v>
      </c>
    </row>
    <row r="10" spans="1:6" s="13" customFormat="1" ht="15">
      <c r="A10" s="11"/>
      <c r="B10" s="18" t="s">
        <v>264</v>
      </c>
      <c r="C10" s="12">
        <f>ROUND(C9*0.23,2)</f>
        <v>0</v>
      </c>
      <c r="F10" s="14"/>
    </row>
    <row r="11" spans="1:6" s="13" customFormat="1">
      <c r="A11" s="11"/>
      <c r="B11" s="18" t="s">
        <v>260</v>
      </c>
      <c r="C11" s="12">
        <f>C9+C10</f>
        <v>0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view="pageBreakPreview" topLeftCell="A28" zoomScale="130" zoomScaleNormal="100" zoomScaleSheetLayoutView="130" zoomScalePageLayoutView="115" workbookViewId="0">
      <selection activeCell="M11" sqref="M11"/>
    </sheetView>
  </sheetViews>
  <sheetFormatPr defaultRowHeight="12.75"/>
  <cols>
    <col min="1" max="1" width="3.33203125" style="38" customWidth="1"/>
    <col min="2" max="2" width="11.33203125" style="32" customWidth="1"/>
    <col min="3" max="3" width="12.5" style="39" customWidth="1"/>
    <col min="4" max="4" width="35.5" style="32" customWidth="1"/>
    <col min="5" max="5" width="7.83203125" style="32" customWidth="1"/>
    <col min="6" max="6" width="8.83203125" style="32" customWidth="1"/>
    <col min="7" max="7" width="10.1640625" style="32" customWidth="1"/>
    <col min="8" max="8" width="11.1640625" style="32" customWidth="1"/>
    <col min="9" max="9" width="9.33203125" style="32"/>
    <col min="10" max="10" width="10.33203125" style="32" bestFit="1" customWidth="1"/>
    <col min="11" max="11" width="13.1640625" style="32" bestFit="1" customWidth="1"/>
    <col min="12" max="12" width="11.83203125" style="32" customWidth="1"/>
    <col min="13" max="13" width="9.83203125" style="32" bestFit="1" customWidth="1"/>
    <col min="14" max="16384" width="9.33203125" style="32"/>
  </cols>
  <sheetData>
    <row r="1" spans="1:8" s="1" customFormat="1" ht="18">
      <c r="A1" s="21" t="s">
        <v>268</v>
      </c>
      <c r="B1" s="21"/>
      <c r="C1" s="21"/>
      <c r="D1" s="21"/>
      <c r="E1" s="21"/>
      <c r="F1" s="21"/>
      <c r="G1" s="21"/>
      <c r="H1" s="21"/>
    </row>
    <row r="2" spans="1:8" s="1" customFormat="1">
      <c r="A2" s="5" t="s">
        <v>47</v>
      </c>
      <c r="B2" s="2" t="s">
        <v>47</v>
      </c>
      <c r="C2" s="4"/>
      <c r="F2" s="3"/>
      <c r="G2" s="3"/>
      <c r="H2" s="3"/>
    </row>
    <row r="3" spans="1:8" s="1" customFormat="1" ht="26.25" customHeight="1">
      <c r="A3" s="22" t="s">
        <v>65</v>
      </c>
      <c r="B3" s="22"/>
      <c r="C3" s="22"/>
      <c r="D3" s="22"/>
      <c r="E3" s="22"/>
      <c r="F3" s="22"/>
      <c r="G3" s="22"/>
      <c r="H3" s="22"/>
    </row>
    <row r="4" spans="1:8" s="1" customFormat="1" ht="26.25" customHeight="1">
      <c r="A4" s="23" t="s">
        <v>151</v>
      </c>
      <c r="B4" s="23"/>
      <c r="C4" s="23"/>
      <c r="D4" s="23"/>
      <c r="E4" s="23"/>
      <c r="F4" s="23"/>
      <c r="G4" s="23"/>
      <c r="H4" s="23"/>
    </row>
    <row r="5" spans="1:8" s="1" customFormat="1">
      <c r="A5" s="5"/>
      <c r="B5" s="2"/>
      <c r="C5" s="6"/>
      <c r="D5" s="2"/>
      <c r="E5" s="2"/>
      <c r="F5" s="2"/>
      <c r="G5" s="2"/>
      <c r="H5" s="2"/>
    </row>
    <row r="6" spans="1:8" s="26" customFormat="1" ht="14.85" customHeight="1">
      <c r="A6" s="24" t="s">
        <v>0</v>
      </c>
      <c r="B6" s="25" t="s">
        <v>1</v>
      </c>
      <c r="C6" s="25" t="s">
        <v>26</v>
      </c>
      <c r="D6" s="25" t="s">
        <v>25</v>
      </c>
      <c r="E6" s="25" t="s">
        <v>3</v>
      </c>
      <c r="F6" s="25" t="s">
        <v>2</v>
      </c>
      <c r="G6" s="25" t="s">
        <v>27</v>
      </c>
      <c r="H6" s="25" t="s">
        <v>28</v>
      </c>
    </row>
    <row r="7" spans="1:8" ht="23.25" customHeight="1">
      <c r="A7" s="27" t="s">
        <v>49</v>
      </c>
      <c r="B7" s="28"/>
      <c r="C7" s="29"/>
      <c r="D7" s="30" t="s">
        <v>146</v>
      </c>
      <c r="E7" s="29"/>
      <c r="F7" s="31"/>
      <c r="G7" s="31"/>
      <c r="H7" s="31"/>
    </row>
    <row r="8" spans="1:8" ht="37.5" customHeight="1">
      <c r="A8" s="40">
        <v>1</v>
      </c>
      <c r="B8" s="41" t="s">
        <v>66</v>
      </c>
      <c r="C8" s="42" t="s">
        <v>30</v>
      </c>
      <c r="D8" s="43" t="s">
        <v>32</v>
      </c>
      <c r="E8" s="44" t="s">
        <v>4</v>
      </c>
      <c r="F8" s="45">
        <f>3.21</f>
        <v>3.21</v>
      </c>
      <c r="G8" s="33"/>
      <c r="H8" s="45">
        <f>ROUND(F8*G8,2)</f>
        <v>0</v>
      </c>
    </row>
    <row r="9" spans="1:8" ht="50.25" customHeight="1">
      <c r="A9" s="40">
        <v>2</v>
      </c>
      <c r="B9" s="41" t="s">
        <v>67</v>
      </c>
      <c r="C9" s="44" t="s">
        <v>68</v>
      </c>
      <c r="D9" s="43" t="s">
        <v>69</v>
      </c>
      <c r="E9" s="44" t="s">
        <v>5</v>
      </c>
      <c r="F9" s="45" t="s">
        <v>70</v>
      </c>
      <c r="G9" s="33"/>
      <c r="H9" s="45">
        <f t="shared" ref="H9:H18" si="0">ROUND(F9*G9,2)</f>
        <v>0</v>
      </c>
    </row>
    <row r="10" spans="1:8" ht="39.75" customHeight="1">
      <c r="A10" s="40">
        <v>3</v>
      </c>
      <c r="B10" s="41" t="s">
        <v>71</v>
      </c>
      <c r="C10" s="42" t="s">
        <v>31</v>
      </c>
      <c r="D10" s="43" t="s">
        <v>33</v>
      </c>
      <c r="E10" s="44" t="s">
        <v>5</v>
      </c>
      <c r="F10" s="45">
        <v>25</v>
      </c>
      <c r="G10" s="33"/>
      <c r="H10" s="45">
        <f t="shared" si="0"/>
        <v>0</v>
      </c>
    </row>
    <row r="11" spans="1:8" ht="38.25" customHeight="1">
      <c r="A11" s="40">
        <v>4</v>
      </c>
      <c r="B11" s="41" t="s">
        <v>72</v>
      </c>
      <c r="C11" s="44" t="s">
        <v>7</v>
      </c>
      <c r="D11" s="43" t="s">
        <v>34</v>
      </c>
      <c r="E11" s="44" t="s">
        <v>8</v>
      </c>
      <c r="F11" s="45">
        <f>600</f>
        <v>600</v>
      </c>
      <c r="G11" s="33"/>
      <c r="H11" s="45">
        <f t="shared" si="0"/>
        <v>0</v>
      </c>
    </row>
    <row r="12" spans="1:8" ht="72.75" customHeight="1">
      <c r="A12" s="40">
        <v>5</v>
      </c>
      <c r="B12" s="41" t="s">
        <v>73</v>
      </c>
      <c r="C12" s="44" t="s">
        <v>48</v>
      </c>
      <c r="D12" s="43" t="s">
        <v>144</v>
      </c>
      <c r="E12" s="44" t="s">
        <v>9</v>
      </c>
      <c r="F12" s="45">
        <f>1350</f>
        <v>1350</v>
      </c>
      <c r="G12" s="33"/>
      <c r="H12" s="45">
        <f t="shared" si="0"/>
        <v>0</v>
      </c>
    </row>
    <row r="13" spans="1:8" ht="45.75" customHeight="1">
      <c r="A13" s="40">
        <v>6</v>
      </c>
      <c r="B13" s="46" t="s">
        <v>143</v>
      </c>
      <c r="C13" s="44" t="s">
        <v>48</v>
      </c>
      <c r="D13" s="43" t="s">
        <v>145</v>
      </c>
      <c r="E13" s="42" t="s">
        <v>50</v>
      </c>
      <c r="F13" s="45">
        <f>2105</f>
        <v>2105</v>
      </c>
      <c r="G13" s="33"/>
      <c r="H13" s="45">
        <f t="shared" ref="H13" si="1">ROUND(F13*G13,2)</f>
        <v>0</v>
      </c>
    </row>
    <row r="14" spans="1:8" ht="18" customHeight="1">
      <c r="A14" s="40" t="s">
        <v>51</v>
      </c>
      <c r="B14" s="47"/>
      <c r="C14" s="48"/>
      <c r="D14" s="49" t="s">
        <v>74</v>
      </c>
      <c r="E14" s="48"/>
      <c r="F14" s="50"/>
      <c r="G14" s="31"/>
      <c r="H14" s="50"/>
    </row>
    <row r="15" spans="1:8" ht="58.5" customHeight="1">
      <c r="A15" s="40">
        <v>7</v>
      </c>
      <c r="B15" s="51" t="s">
        <v>75</v>
      </c>
      <c r="C15" s="44" t="s">
        <v>7</v>
      </c>
      <c r="D15" s="43" t="s">
        <v>76</v>
      </c>
      <c r="E15" s="44" t="s">
        <v>77</v>
      </c>
      <c r="F15" s="52">
        <f>55.54</f>
        <v>55.54</v>
      </c>
      <c r="G15" s="34"/>
      <c r="H15" s="45">
        <f t="shared" si="0"/>
        <v>0</v>
      </c>
    </row>
    <row r="16" spans="1:8" ht="36" customHeight="1">
      <c r="A16" s="40">
        <v>8</v>
      </c>
      <c r="B16" s="41" t="s">
        <v>78</v>
      </c>
      <c r="C16" s="44" t="s">
        <v>7</v>
      </c>
      <c r="D16" s="43" t="s">
        <v>79</v>
      </c>
      <c r="E16" s="44" t="s">
        <v>8</v>
      </c>
      <c r="F16" s="45">
        <v>287.7</v>
      </c>
      <c r="G16" s="33"/>
      <c r="H16" s="45">
        <f t="shared" si="0"/>
        <v>0</v>
      </c>
    </row>
    <row r="17" spans="1:13" ht="69.75" customHeight="1">
      <c r="A17" s="40">
        <v>9</v>
      </c>
      <c r="B17" s="41" t="s">
        <v>80</v>
      </c>
      <c r="C17" s="44" t="s">
        <v>10</v>
      </c>
      <c r="D17" s="49" t="s">
        <v>81</v>
      </c>
      <c r="E17" s="44" t="s">
        <v>8</v>
      </c>
      <c r="F17" s="45">
        <v>2100</v>
      </c>
      <c r="G17" s="33"/>
      <c r="H17" s="45">
        <f t="shared" si="0"/>
        <v>0</v>
      </c>
    </row>
    <row r="18" spans="1:13" ht="40.5" customHeight="1">
      <c r="A18" s="40">
        <v>10</v>
      </c>
      <c r="B18" s="41" t="s">
        <v>82</v>
      </c>
      <c r="C18" s="44" t="s">
        <v>11</v>
      </c>
      <c r="D18" s="43" t="s">
        <v>35</v>
      </c>
      <c r="E18" s="44" t="s">
        <v>9</v>
      </c>
      <c r="F18" s="45">
        <f>18124.5</f>
        <v>18124.5</v>
      </c>
      <c r="G18" s="33"/>
      <c r="H18" s="45">
        <f t="shared" si="0"/>
        <v>0</v>
      </c>
    </row>
    <row r="19" spans="1:13" ht="18.75" customHeight="1">
      <c r="A19" s="40" t="s">
        <v>57</v>
      </c>
      <c r="B19" s="47"/>
      <c r="C19" s="48"/>
      <c r="D19" s="49" t="s">
        <v>12</v>
      </c>
      <c r="E19" s="48"/>
      <c r="F19" s="50"/>
      <c r="G19" s="31"/>
      <c r="H19" s="50"/>
    </row>
    <row r="20" spans="1:13" ht="74.25" customHeight="1">
      <c r="A20" s="40">
        <v>11</v>
      </c>
      <c r="B20" s="41" t="s">
        <v>83</v>
      </c>
      <c r="C20" s="44" t="s">
        <v>84</v>
      </c>
      <c r="D20" s="43" t="s">
        <v>85</v>
      </c>
      <c r="E20" s="44" t="s">
        <v>13</v>
      </c>
      <c r="F20" s="45">
        <v>225</v>
      </c>
      <c r="G20" s="33"/>
      <c r="H20" s="45">
        <f t="shared" ref="H20:H58" si="2">ROUND(F20*G20,2)</f>
        <v>0</v>
      </c>
    </row>
    <row r="21" spans="1:13" ht="51.75" customHeight="1">
      <c r="A21" s="40">
        <v>12</v>
      </c>
      <c r="B21" s="51" t="s">
        <v>86</v>
      </c>
      <c r="C21" s="48" t="s">
        <v>87</v>
      </c>
      <c r="D21" s="43" t="s">
        <v>88</v>
      </c>
      <c r="E21" s="44" t="s">
        <v>8</v>
      </c>
      <c r="F21" s="45">
        <v>225</v>
      </c>
      <c r="G21" s="33"/>
      <c r="H21" s="45">
        <f t="shared" si="2"/>
        <v>0</v>
      </c>
    </row>
    <row r="22" spans="1:13" ht="42.75" customHeight="1">
      <c r="A22" s="40">
        <v>13</v>
      </c>
      <c r="B22" s="51" t="s">
        <v>89</v>
      </c>
      <c r="C22" s="48" t="s">
        <v>87</v>
      </c>
      <c r="D22" s="43" t="s">
        <v>90</v>
      </c>
      <c r="E22" s="44" t="s">
        <v>8</v>
      </c>
      <c r="F22" s="45">
        <v>45</v>
      </c>
      <c r="G22" s="33"/>
      <c r="H22" s="45">
        <f t="shared" si="2"/>
        <v>0</v>
      </c>
    </row>
    <row r="23" spans="1:13" ht="63" customHeight="1">
      <c r="A23" s="40">
        <v>14</v>
      </c>
      <c r="B23" s="51" t="s">
        <v>91</v>
      </c>
      <c r="C23" s="48" t="s">
        <v>87</v>
      </c>
      <c r="D23" s="43" t="s">
        <v>92</v>
      </c>
      <c r="E23" s="44" t="s">
        <v>8</v>
      </c>
      <c r="F23" s="45">
        <v>225</v>
      </c>
      <c r="G23" s="33"/>
      <c r="H23" s="45">
        <f t="shared" si="2"/>
        <v>0</v>
      </c>
    </row>
    <row r="24" spans="1:13" ht="51" customHeight="1">
      <c r="A24" s="40">
        <v>15</v>
      </c>
      <c r="B24" s="51" t="s">
        <v>93</v>
      </c>
      <c r="C24" s="42" t="s">
        <v>142</v>
      </c>
      <c r="D24" s="43" t="s">
        <v>64</v>
      </c>
      <c r="E24" s="44" t="s">
        <v>5</v>
      </c>
      <c r="F24" s="45" t="s">
        <v>94</v>
      </c>
      <c r="G24" s="33"/>
      <c r="H24" s="45">
        <f t="shared" si="2"/>
        <v>0</v>
      </c>
    </row>
    <row r="25" spans="1:13" ht="43.5" customHeight="1">
      <c r="A25" s="40">
        <v>16</v>
      </c>
      <c r="B25" s="51" t="s">
        <v>95</v>
      </c>
      <c r="C25" s="42" t="s">
        <v>142</v>
      </c>
      <c r="D25" s="43" t="s">
        <v>52</v>
      </c>
      <c r="E25" s="44" t="s">
        <v>8</v>
      </c>
      <c r="F25" s="45" t="s">
        <v>53</v>
      </c>
      <c r="G25" s="33"/>
      <c r="H25" s="45">
        <f t="shared" si="2"/>
        <v>0</v>
      </c>
      <c r="L25" s="35"/>
    </row>
    <row r="26" spans="1:13" ht="45.75" customHeight="1">
      <c r="A26" s="40">
        <v>17</v>
      </c>
      <c r="B26" s="51" t="s">
        <v>96</v>
      </c>
      <c r="C26" s="42" t="s">
        <v>142</v>
      </c>
      <c r="D26" s="43" t="s">
        <v>54</v>
      </c>
      <c r="E26" s="44" t="s">
        <v>55</v>
      </c>
      <c r="F26" s="45">
        <v>14</v>
      </c>
      <c r="G26" s="33"/>
      <c r="H26" s="45">
        <f t="shared" si="2"/>
        <v>0</v>
      </c>
      <c r="L26" s="35"/>
    </row>
    <row r="27" spans="1:13" ht="49.5" customHeight="1">
      <c r="A27" s="40">
        <v>18</v>
      </c>
      <c r="B27" s="51" t="s">
        <v>97</v>
      </c>
      <c r="C27" s="42" t="s">
        <v>142</v>
      </c>
      <c r="D27" s="43" t="s">
        <v>56</v>
      </c>
      <c r="E27" s="44" t="s">
        <v>13</v>
      </c>
      <c r="F27" s="45">
        <v>92</v>
      </c>
      <c r="G27" s="33"/>
      <c r="H27" s="45">
        <f t="shared" si="2"/>
        <v>0</v>
      </c>
    </row>
    <row r="28" spans="1:13" ht="63.75" customHeight="1">
      <c r="A28" s="40">
        <v>19</v>
      </c>
      <c r="B28" s="51" t="s">
        <v>98</v>
      </c>
      <c r="C28" s="42" t="s">
        <v>142</v>
      </c>
      <c r="D28" s="43" t="s">
        <v>99</v>
      </c>
      <c r="E28" s="44" t="s">
        <v>13</v>
      </c>
      <c r="F28" s="45">
        <v>60</v>
      </c>
      <c r="G28" s="33"/>
      <c r="H28" s="45">
        <f t="shared" si="2"/>
        <v>0</v>
      </c>
      <c r="M28" s="35"/>
    </row>
    <row r="29" spans="1:13" ht="57" customHeight="1">
      <c r="A29" s="40">
        <v>20</v>
      </c>
      <c r="B29" s="51" t="s">
        <v>100</v>
      </c>
      <c r="C29" s="42" t="s">
        <v>142</v>
      </c>
      <c r="D29" s="43" t="s">
        <v>101</v>
      </c>
      <c r="E29" s="44" t="s">
        <v>5</v>
      </c>
      <c r="F29" s="45" t="s">
        <v>102</v>
      </c>
      <c r="G29" s="33"/>
      <c r="H29" s="45">
        <f t="shared" si="2"/>
        <v>0</v>
      </c>
      <c r="L29" s="35"/>
    </row>
    <row r="30" spans="1:13" ht="40.5" customHeight="1">
      <c r="A30" s="40">
        <v>21</v>
      </c>
      <c r="B30" s="51" t="s">
        <v>103</v>
      </c>
      <c r="C30" s="42" t="s">
        <v>142</v>
      </c>
      <c r="D30" s="43" t="s">
        <v>104</v>
      </c>
      <c r="E30" s="44" t="s">
        <v>105</v>
      </c>
      <c r="F30" s="45" t="s">
        <v>94</v>
      </c>
      <c r="G30" s="33"/>
      <c r="H30" s="45">
        <f t="shared" si="2"/>
        <v>0</v>
      </c>
    </row>
    <row r="31" spans="1:13" ht="40.5" customHeight="1">
      <c r="A31" s="40">
        <v>22</v>
      </c>
      <c r="B31" s="51" t="s">
        <v>106</v>
      </c>
      <c r="C31" s="42" t="s">
        <v>142</v>
      </c>
      <c r="D31" s="43" t="s">
        <v>107</v>
      </c>
      <c r="E31" s="44" t="s">
        <v>9</v>
      </c>
      <c r="F31" s="45" t="s">
        <v>108</v>
      </c>
      <c r="G31" s="33"/>
      <c r="H31" s="45">
        <f t="shared" si="2"/>
        <v>0</v>
      </c>
    </row>
    <row r="32" spans="1:13" ht="40.5" customHeight="1">
      <c r="A32" s="40">
        <v>23</v>
      </c>
      <c r="B32" s="51" t="s">
        <v>109</v>
      </c>
      <c r="C32" s="42" t="s">
        <v>142</v>
      </c>
      <c r="D32" s="43" t="s">
        <v>110</v>
      </c>
      <c r="E32" s="44" t="s">
        <v>55</v>
      </c>
      <c r="F32" s="45" t="s">
        <v>111</v>
      </c>
      <c r="G32" s="33"/>
      <c r="H32" s="45">
        <f t="shared" si="2"/>
        <v>0</v>
      </c>
    </row>
    <row r="33" spans="1:11" ht="40.5" customHeight="1">
      <c r="A33" s="40">
        <v>24</v>
      </c>
      <c r="B33" s="51" t="s">
        <v>112</v>
      </c>
      <c r="C33" s="42" t="s">
        <v>142</v>
      </c>
      <c r="D33" s="43" t="s">
        <v>147</v>
      </c>
      <c r="E33" s="44" t="s">
        <v>9</v>
      </c>
      <c r="F33" s="45" t="s">
        <v>108</v>
      </c>
      <c r="G33" s="33"/>
      <c r="H33" s="45">
        <f t="shared" si="2"/>
        <v>0</v>
      </c>
    </row>
    <row r="34" spans="1:11" ht="45" customHeight="1">
      <c r="A34" s="40">
        <v>25</v>
      </c>
      <c r="B34" s="51" t="s">
        <v>113</v>
      </c>
      <c r="C34" s="42" t="s">
        <v>142</v>
      </c>
      <c r="D34" s="43" t="s">
        <v>114</v>
      </c>
      <c r="E34" s="44" t="s">
        <v>8</v>
      </c>
      <c r="F34" s="45" t="s">
        <v>94</v>
      </c>
      <c r="G34" s="33"/>
      <c r="H34" s="45">
        <f t="shared" si="2"/>
        <v>0</v>
      </c>
    </row>
    <row r="35" spans="1:11" ht="15.75" customHeight="1">
      <c r="A35" s="40" t="s">
        <v>58</v>
      </c>
      <c r="B35" s="47"/>
      <c r="C35" s="48"/>
      <c r="D35" s="49" t="s">
        <v>14</v>
      </c>
      <c r="E35" s="48"/>
      <c r="F35" s="50"/>
      <c r="G35" s="31"/>
      <c r="H35" s="50"/>
    </row>
    <row r="36" spans="1:11" ht="50.25" customHeight="1">
      <c r="A36" s="40">
        <v>26</v>
      </c>
      <c r="B36" s="41" t="s">
        <v>115</v>
      </c>
      <c r="C36" s="44" t="s">
        <v>15</v>
      </c>
      <c r="D36" s="43" t="s">
        <v>36</v>
      </c>
      <c r="E36" s="44" t="s">
        <v>13</v>
      </c>
      <c r="F36" s="45">
        <v>1203</v>
      </c>
      <c r="G36" s="33"/>
      <c r="H36" s="45">
        <f t="shared" si="2"/>
        <v>0</v>
      </c>
    </row>
    <row r="37" spans="1:11" ht="39" customHeight="1">
      <c r="A37" s="40">
        <v>27</v>
      </c>
      <c r="B37" s="41" t="s">
        <v>115</v>
      </c>
      <c r="C37" s="44" t="s">
        <v>15</v>
      </c>
      <c r="D37" s="43" t="s">
        <v>37</v>
      </c>
      <c r="E37" s="44" t="s">
        <v>13</v>
      </c>
      <c r="F37" s="45">
        <v>3152</v>
      </c>
      <c r="G37" s="33"/>
      <c r="H37" s="45">
        <f t="shared" si="2"/>
        <v>0</v>
      </c>
    </row>
    <row r="38" spans="1:11" ht="48" customHeight="1">
      <c r="A38" s="40">
        <v>28</v>
      </c>
      <c r="B38" s="41" t="s">
        <v>116</v>
      </c>
      <c r="C38" s="44" t="s">
        <v>15</v>
      </c>
      <c r="D38" s="43" t="s">
        <v>148</v>
      </c>
      <c r="E38" s="42" t="s">
        <v>61</v>
      </c>
      <c r="F38" s="45">
        <v>42</v>
      </c>
      <c r="G38" s="33"/>
      <c r="H38" s="45">
        <f t="shared" si="2"/>
        <v>0</v>
      </c>
    </row>
    <row r="39" spans="1:11" ht="44.25" customHeight="1">
      <c r="A39" s="40">
        <v>29</v>
      </c>
      <c r="B39" s="51" t="s">
        <v>117</v>
      </c>
      <c r="C39" s="44" t="s">
        <v>15</v>
      </c>
      <c r="D39" s="43" t="s">
        <v>118</v>
      </c>
      <c r="E39" s="44" t="s">
        <v>13</v>
      </c>
      <c r="F39" s="45">
        <v>3750</v>
      </c>
      <c r="G39" s="33"/>
      <c r="H39" s="45">
        <f t="shared" si="2"/>
        <v>0</v>
      </c>
    </row>
    <row r="40" spans="1:11" ht="70.5" customHeight="1">
      <c r="A40" s="40">
        <v>30</v>
      </c>
      <c r="B40" s="41" t="s">
        <v>119</v>
      </c>
      <c r="C40" s="44" t="s">
        <v>16</v>
      </c>
      <c r="D40" s="43" t="s">
        <v>120</v>
      </c>
      <c r="E40" s="44" t="s">
        <v>9</v>
      </c>
      <c r="F40" s="45">
        <v>20</v>
      </c>
      <c r="G40" s="33"/>
      <c r="H40" s="45">
        <f t="shared" si="2"/>
        <v>0</v>
      </c>
    </row>
    <row r="41" spans="1:11" ht="49.5" customHeight="1">
      <c r="A41" s="40">
        <v>31</v>
      </c>
      <c r="B41" s="41" t="s">
        <v>119</v>
      </c>
      <c r="C41" s="44" t="s">
        <v>16</v>
      </c>
      <c r="D41" s="43" t="s">
        <v>38</v>
      </c>
      <c r="E41" s="44" t="s">
        <v>9</v>
      </c>
      <c r="F41" s="45">
        <v>2940</v>
      </c>
      <c r="G41" s="33"/>
      <c r="H41" s="45">
        <f t="shared" si="2"/>
        <v>0</v>
      </c>
    </row>
    <row r="42" spans="1:11" ht="73.5" customHeight="1">
      <c r="A42" s="40">
        <v>32</v>
      </c>
      <c r="B42" s="41" t="s">
        <v>121</v>
      </c>
      <c r="C42" s="44" t="s">
        <v>16</v>
      </c>
      <c r="D42" s="43" t="s">
        <v>150</v>
      </c>
      <c r="E42" s="44" t="s">
        <v>9</v>
      </c>
      <c r="F42" s="45">
        <v>488.1</v>
      </c>
      <c r="G42" s="33"/>
      <c r="H42" s="45">
        <f t="shared" si="2"/>
        <v>0</v>
      </c>
    </row>
    <row r="43" spans="1:11" ht="47.25" customHeight="1">
      <c r="A43" s="40">
        <v>33</v>
      </c>
      <c r="B43" s="41" t="s">
        <v>122</v>
      </c>
      <c r="C43" s="44" t="s">
        <v>16</v>
      </c>
      <c r="D43" s="43" t="s">
        <v>39</v>
      </c>
      <c r="E43" s="44" t="s">
        <v>9</v>
      </c>
      <c r="F43" s="45">
        <v>6050</v>
      </c>
      <c r="G43" s="33"/>
      <c r="H43" s="45">
        <f t="shared" si="2"/>
        <v>0</v>
      </c>
    </row>
    <row r="44" spans="1:11" ht="14.85" customHeight="1">
      <c r="A44" s="40" t="s">
        <v>62</v>
      </c>
      <c r="B44" s="47"/>
      <c r="C44" s="48"/>
      <c r="D44" s="49" t="s">
        <v>17</v>
      </c>
      <c r="E44" s="48"/>
      <c r="F44" s="50"/>
      <c r="G44" s="31"/>
      <c r="H44" s="50"/>
      <c r="K44" s="35"/>
    </row>
    <row r="45" spans="1:11" ht="40.5" customHeight="1">
      <c r="A45" s="40">
        <v>34</v>
      </c>
      <c r="B45" s="41" t="s">
        <v>123</v>
      </c>
      <c r="C45" s="44" t="s">
        <v>18</v>
      </c>
      <c r="D45" s="43" t="s">
        <v>40</v>
      </c>
      <c r="E45" s="44" t="s">
        <v>9</v>
      </c>
      <c r="F45" s="45">
        <v>9010</v>
      </c>
      <c r="G45" s="33"/>
      <c r="H45" s="45">
        <f t="shared" si="2"/>
        <v>0</v>
      </c>
    </row>
    <row r="46" spans="1:11" ht="57" customHeight="1">
      <c r="A46" s="40">
        <v>35</v>
      </c>
      <c r="B46" s="41" t="s">
        <v>124</v>
      </c>
      <c r="C46" s="44" t="s">
        <v>19</v>
      </c>
      <c r="D46" s="43" t="s">
        <v>41</v>
      </c>
      <c r="E46" s="44" t="s">
        <v>9</v>
      </c>
      <c r="F46" s="45">
        <v>6070</v>
      </c>
      <c r="G46" s="33"/>
      <c r="H46" s="45">
        <f t="shared" si="2"/>
        <v>0</v>
      </c>
    </row>
    <row r="47" spans="1:11" ht="66.75" customHeight="1">
      <c r="A47" s="40">
        <v>36</v>
      </c>
      <c r="B47" s="41" t="s">
        <v>125</v>
      </c>
      <c r="C47" s="44" t="s">
        <v>126</v>
      </c>
      <c r="D47" s="43" t="s">
        <v>42</v>
      </c>
      <c r="E47" s="44" t="s">
        <v>9</v>
      </c>
      <c r="F47" s="45">
        <v>2940</v>
      </c>
      <c r="G47" s="33"/>
      <c r="H47" s="45">
        <f t="shared" si="2"/>
        <v>0</v>
      </c>
      <c r="K47" s="35"/>
    </row>
    <row r="48" spans="1:11" ht="48.75" customHeight="1">
      <c r="A48" s="40">
        <v>37</v>
      </c>
      <c r="B48" s="41" t="s">
        <v>127</v>
      </c>
      <c r="C48" s="48"/>
      <c r="D48" s="43" t="s">
        <v>59</v>
      </c>
      <c r="E48" s="44" t="s">
        <v>9</v>
      </c>
      <c r="F48" s="45" t="s">
        <v>60</v>
      </c>
      <c r="G48" s="33"/>
      <c r="H48" s="45">
        <f t="shared" si="2"/>
        <v>0</v>
      </c>
    </row>
    <row r="49" spans="1:8" ht="22.5">
      <c r="A49" s="40" t="s">
        <v>63</v>
      </c>
      <c r="B49" s="53"/>
      <c r="C49" s="48"/>
      <c r="D49" s="49" t="s">
        <v>20</v>
      </c>
      <c r="E49" s="48"/>
      <c r="F49" s="50"/>
      <c r="G49" s="31"/>
      <c r="H49" s="50"/>
    </row>
    <row r="50" spans="1:8" ht="42">
      <c r="A50" s="40">
        <v>38</v>
      </c>
      <c r="B50" s="51" t="s">
        <v>128</v>
      </c>
      <c r="C50" s="44" t="s">
        <v>129</v>
      </c>
      <c r="D50" s="43" t="s">
        <v>130</v>
      </c>
      <c r="E50" s="44" t="s">
        <v>131</v>
      </c>
      <c r="F50" s="45">
        <v>0.73</v>
      </c>
      <c r="G50" s="33"/>
      <c r="H50" s="45">
        <f t="shared" si="2"/>
        <v>0</v>
      </c>
    </row>
    <row r="51" spans="1:8" ht="42">
      <c r="A51" s="40">
        <v>39</v>
      </c>
      <c r="B51" s="51" t="s">
        <v>132</v>
      </c>
      <c r="C51" s="44" t="s">
        <v>21</v>
      </c>
      <c r="D51" s="43" t="s">
        <v>133</v>
      </c>
      <c r="E51" s="44" t="s">
        <v>8</v>
      </c>
      <c r="F51" s="45">
        <v>10</v>
      </c>
      <c r="G51" s="33"/>
      <c r="H51" s="45">
        <f t="shared" si="2"/>
        <v>0</v>
      </c>
    </row>
    <row r="52" spans="1:8" ht="42">
      <c r="A52" s="40">
        <v>40</v>
      </c>
      <c r="B52" s="51" t="s">
        <v>134</v>
      </c>
      <c r="C52" s="44" t="s">
        <v>10</v>
      </c>
      <c r="D52" s="43" t="s">
        <v>43</v>
      </c>
      <c r="E52" s="44" t="s">
        <v>9</v>
      </c>
      <c r="F52" s="45">
        <v>4500</v>
      </c>
      <c r="G52" s="33"/>
      <c r="H52" s="45">
        <f t="shared" si="2"/>
        <v>0</v>
      </c>
    </row>
    <row r="53" spans="1:8" ht="50.25" customHeight="1">
      <c r="A53" s="40">
        <v>41</v>
      </c>
      <c r="B53" s="41" t="s">
        <v>135</v>
      </c>
      <c r="C53" s="44" t="s">
        <v>22</v>
      </c>
      <c r="D53" s="43" t="s">
        <v>44</v>
      </c>
      <c r="E53" s="44" t="s">
        <v>9</v>
      </c>
      <c r="F53" s="45">
        <v>4500</v>
      </c>
      <c r="G53" s="33"/>
      <c r="H53" s="45">
        <f t="shared" si="2"/>
        <v>0</v>
      </c>
    </row>
    <row r="54" spans="1:8" ht="12" customHeight="1">
      <c r="A54" s="40" t="s">
        <v>149</v>
      </c>
      <c r="B54" s="53"/>
      <c r="C54" s="48"/>
      <c r="D54" s="49" t="s">
        <v>23</v>
      </c>
      <c r="E54" s="48"/>
      <c r="F54" s="50"/>
      <c r="G54" s="31"/>
      <c r="H54" s="50"/>
    </row>
    <row r="55" spans="1:8" ht="48.75" customHeight="1">
      <c r="A55" s="40">
        <v>42</v>
      </c>
      <c r="B55" s="41" t="s">
        <v>136</v>
      </c>
      <c r="C55" s="44" t="s">
        <v>6</v>
      </c>
      <c r="D55" s="43" t="s">
        <v>45</v>
      </c>
      <c r="E55" s="44" t="s">
        <v>5</v>
      </c>
      <c r="F55" s="45">
        <v>84</v>
      </c>
      <c r="G55" s="33"/>
      <c r="H55" s="45">
        <f t="shared" si="2"/>
        <v>0</v>
      </c>
    </row>
    <row r="56" spans="1:8" ht="67.5" customHeight="1">
      <c r="A56" s="40">
        <v>43</v>
      </c>
      <c r="B56" s="41" t="s">
        <v>137</v>
      </c>
      <c r="C56" s="44" t="s">
        <v>6</v>
      </c>
      <c r="D56" s="43" t="s">
        <v>138</v>
      </c>
      <c r="E56" s="44" t="s">
        <v>13</v>
      </c>
      <c r="F56" s="45">
        <v>212</v>
      </c>
      <c r="G56" s="33"/>
      <c r="H56" s="45">
        <f t="shared" si="2"/>
        <v>0</v>
      </c>
    </row>
    <row r="57" spans="1:8" ht="22.5" customHeight="1">
      <c r="A57" s="40">
        <v>44</v>
      </c>
      <c r="B57" s="41" t="s">
        <v>139</v>
      </c>
      <c r="C57" s="44" t="s">
        <v>6</v>
      </c>
      <c r="D57" s="43" t="s">
        <v>140</v>
      </c>
      <c r="E57" s="44" t="s">
        <v>5</v>
      </c>
      <c r="F57" s="45">
        <v>105</v>
      </c>
      <c r="G57" s="33"/>
      <c r="H57" s="45">
        <f t="shared" si="2"/>
        <v>0</v>
      </c>
    </row>
    <row r="58" spans="1:8" ht="49.5" customHeight="1">
      <c r="A58" s="40">
        <v>45</v>
      </c>
      <c r="B58" s="41" t="s">
        <v>141</v>
      </c>
      <c r="C58" s="44" t="s">
        <v>24</v>
      </c>
      <c r="D58" s="43" t="s">
        <v>46</v>
      </c>
      <c r="E58" s="44" t="s">
        <v>9</v>
      </c>
      <c r="F58" s="45">
        <v>253</v>
      </c>
      <c r="G58" s="33"/>
      <c r="H58" s="45">
        <f t="shared" si="2"/>
        <v>0</v>
      </c>
    </row>
    <row r="59" spans="1:8">
      <c r="A59" s="54"/>
      <c r="B59" s="47"/>
      <c r="C59" s="47"/>
      <c r="D59" s="49" t="s">
        <v>29</v>
      </c>
      <c r="E59" s="47"/>
      <c r="F59" s="55"/>
      <c r="G59" s="36"/>
      <c r="H59" s="59">
        <f>SUM(H8:H58)</f>
        <v>0</v>
      </c>
    </row>
    <row r="60" spans="1:8">
      <c r="A60" s="54"/>
      <c r="B60" s="47"/>
      <c r="C60" s="47"/>
      <c r="D60" s="56" t="s">
        <v>266</v>
      </c>
      <c r="E60" s="57"/>
      <c r="F60" s="58"/>
      <c r="G60" s="37"/>
      <c r="H60" s="60">
        <f>ROUND(H59*0.23,2)</f>
        <v>0</v>
      </c>
    </row>
    <row r="61" spans="1:8">
      <c r="A61" s="54"/>
      <c r="B61" s="47"/>
      <c r="C61" s="47"/>
      <c r="D61" s="56" t="s">
        <v>267</v>
      </c>
      <c r="E61" s="57"/>
      <c r="F61" s="58"/>
      <c r="G61" s="37"/>
      <c r="H61" s="60">
        <f>H59+H60</f>
        <v>0</v>
      </c>
    </row>
  </sheetData>
  <sheetProtection password="9285" sheet="1" objects="1" scenarios="1"/>
  <mergeCells count="3">
    <mergeCell ref="A1:H1"/>
    <mergeCell ref="A3:H3"/>
    <mergeCell ref="A4:H4"/>
  </mergeCells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view="pageBreakPreview" zoomScale="115" zoomScaleNormal="130" zoomScaleSheetLayoutView="115" workbookViewId="0">
      <selection activeCell="N11" sqref="N11"/>
    </sheetView>
  </sheetViews>
  <sheetFormatPr defaultRowHeight="12.75"/>
  <cols>
    <col min="1" max="1" width="6" style="81" customWidth="1"/>
    <col min="2" max="2" width="13.5" style="68" customWidth="1"/>
    <col min="3" max="3" width="11.5" style="82" customWidth="1"/>
    <col min="4" max="4" width="40.5" style="68" customWidth="1"/>
    <col min="5" max="5" width="6.1640625" style="81" customWidth="1"/>
    <col min="6" max="6" width="9" style="87" customWidth="1"/>
    <col min="7" max="7" width="10.6640625" style="88" customWidth="1"/>
    <col min="8" max="8" width="14.33203125" style="89" customWidth="1"/>
    <col min="9" max="16384" width="9.33203125" style="68"/>
  </cols>
  <sheetData>
    <row r="1" spans="1:8" s="1" customFormat="1" ht="18">
      <c r="A1" s="21" t="s">
        <v>268</v>
      </c>
      <c r="B1" s="21"/>
      <c r="C1" s="21"/>
      <c r="D1" s="21"/>
      <c r="E1" s="21"/>
      <c r="F1" s="21"/>
      <c r="G1" s="21"/>
      <c r="H1" s="21"/>
    </row>
    <row r="2" spans="1:8" s="1" customFormat="1">
      <c r="A2" s="5" t="s">
        <v>47</v>
      </c>
      <c r="B2" s="2" t="s">
        <v>47</v>
      </c>
      <c r="C2" s="4"/>
      <c r="E2" s="61"/>
      <c r="F2" s="3"/>
      <c r="G2" s="3"/>
      <c r="H2" s="3"/>
    </row>
    <row r="3" spans="1:8" s="1" customFormat="1" ht="26.25" customHeight="1">
      <c r="A3" s="22" t="s">
        <v>65</v>
      </c>
      <c r="B3" s="22"/>
      <c r="C3" s="22"/>
      <c r="D3" s="22"/>
      <c r="E3" s="22"/>
      <c r="F3" s="22"/>
      <c r="G3" s="22"/>
      <c r="H3" s="22"/>
    </row>
    <row r="4" spans="1:8" s="1" customFormat="1" ht="26.25" customHeight="1">
      <c r="A4" s="23" t="s">
        <v>152</v>
      </c>
      <c r="B4" s="23"/>
      <c r="C4" s="23"/>
      <c r="D4" s="23"/>
      <c r="E4" s="23"/>
      <c r="F4" s="23"/>
      <c r="G4" s="23"/>
      <c r="H4" s="23"/>
    </row>
    <row r="5" spans="1:8" ht="22.35" customHeight="1">
      <c r="A5" s="62" t="s">
        <v>153</v>
      </c>
      <c r="B5" s="63" t="s">
        <v>154</v>
      </c>
      <c r="C5" s="64" t="s">
        <v>155</v>
      </c>
      <c r="D5" s="63" t="s">
        <v>156</v>
      </c>
      <c r="E5" s="62" t="s">
        <v>157</v>
      </c>
      <c r="F5" s="65" t="s">
        <v>158</v>
      </c>
      <c r="G5" s="66" t="s">
        <v>159</v>
      </c>
      <c r="H5" s="67" t="s">
        <v>160</v>
      </c>
    </row>
    <row r="6" spans="1:8" ht="11.25" customHeight="1">
      <c r="A6" s="69" t="s">
        <v>49</v>
      </c>
      <c r="B6" s="70"/>
      <c r="C6" s="71"/>
      <c r="D6" s="72" t="s">
        <v>161</v>
      </c>
      <c r="E6" s="73"/>
      <c r="F6" s="73"/>
      <c r="G6" s="73"/>
      <c r="H6" s="74"/>
    </row>
    <row r="7" spans="1:8" ht="22.5" customHeight="1">
      <c r="A7" s="90">
        <v>1</v>
      </c>
      <c r="B7" s="91" t="s">
        <v>162</v>
      </c>
      <c r="C7" s="92" t="s">
        <v>163</v>
      </c>
      <c r="D7" s="93" t="s">
        <v>164</v>
      </c>
      <c r="E7" s="94" t="s">
        <v>50</v>
      </c>
      <c r="F7" s="95">
        <v>287</v>
      </c>
      <c r="G7" s="75"/>
      <c r="H7" s="100">
        <f>ROUND(F7*G7,2)</f>
        <v>0</v>
      </c>
    </row>
    <row r="8" spans="1:8" ht="11.25" customHeight="1">
      <c r="A8" s="72" t="s">
        <v>165</v>
      </c>
      <c r="B8" s="73"/>
      <c r="C8" s="73"/>
      <c r="D8" s="73"/>
      <c r="E8" s="73"/>
      <c r="F8" s="73"/>
      <c r="G8" s="74"/>
      <c r="H8" s="101">
        <f>SUM(H7)</f>
        <v>0</v>
      </c>
    </row>
    <row r="9" spans="1:8" ht="11.25" customHeight="1">
      <c r="A9" s="69" t="s">
        <v>51</v>
      </c>
      <c r="B9" s="70"/>
      <c r="C9" s="71"/>
      <c r="D9" s="72" t="s">
        <v>166</v>
      </c>
      <c r="E9" s="73"/>
      <c r="F9" s="73"/>
      <c r="G9" s="73"/>
      <c r="H9" s="74"/>
    </row>
    <row r="10" spans="1:8" ht="22.5" customHeight="1">
      <c r="A10" s="90">
        <v>2</v>
      </c>
      <c r="B10" s="91" t="s">
        <v>167</v>
      </c>
      <c r="C10" s="92" t="s">
        <v>168</v>
      </c>
      <c r="D10" s="93" t="s">
        <v>169</v>
      </c>
      <c r="E10" s="90" t="s">
        <v>170</v>
      </c>
      <c r="F10" s="95">
        <v>22</v>
      </c>
      <c r="G10" s="75"/>
      <c r="H10" s="100">
        <f t="shared" ref="H10:H11" si="0">ROUND(F10*G10,2)</f>
        <v>0</v>
      </c>
    </row>
    <row r="11" spans="1:8" ht="33.75" customHeight="1">
      <c r="A11" s="90">
        <v>3</v>
      </c>
      <c r="B11" s="91" t="s">
        <v>171</v>
      </c>
      <c r="C11" s="92" t="s">
        <v>168</v>
      </c>
      <c r="D11" s="93" t="s">
        <v>172</v>
      </c>
      <c r="E11" s="90" t="s">
        <v>170</v>
      </c>
      <c r="F11" s="95">
        <v>240</v>
      </c>
      <c r="G11" s="75"/>
      <c r="H11" s="100">
        <f t="shared" si="0"/>
        <v>0</v>
      </c>
    </row>
    <row r="12" spans="1:8" ht="11.25" customHeight="1">
      <c r="A12" s="72" t="s">
        <v>173</v>
      </c>
      <c r="B12" s="73"/>
      <c r="C12" s="73"/>
      <c r="D12" s="73"/>
      <c r="E12" s="73"/>
      <c r="F12" s="73"/>
      <c r="G12" s="74"/>
      <c r="H12" s="101">
        <f>SUM(H10:H11)</f>
        <v>0</v>
      </c>
    </row>
    <row r="13" spans="1:8" ht="11.25" customHeight="1">
      <c r="A13" s="69" t="s">
        <v>57</v>
      </c>
      <c r="B13" s="70"/>
      <c r="C13" s="71"/>
      <c r="D13" s="72" t="s">
        <v>174</v>
      </c>
      <c r="E13" s="73"/>
      <c r="F13" s="73"/>
      <c r="G13" s="73"/>
      <c r="H13" s="74"/>
    </row>
    <row r="14" spans="1:8" ht="22.5" customHeight="1">
      <c r="A14" s="90">
        <v>4</v>
      </c>
      <c r="B14" s="91" t="s">
        <v>175</v>
      </c>
      <c r="C14" s="92" t="s">
        <v>168</v>
      </c>
      <c r="D14" s="93" t="s">
        <v>176</v>
      </c>
      <c r="E14" s="90" t="s">
        <v>177</v>
      </c>
      <c r="F14" s="95">
        <v>150</v>
      </c>
      <c r="G14" s="75"/>
      <c r="H14" s="100">
        <f t="shared" ref="H14" si="1">ROUND(F14*G14,2)</f>
        <v>0</v>
      </c>
    </row>
    <row r="15" spans="1:8" ht="11.25" customHeight="1">
      <c r="A15" s="72" t="s">
        <v>178</v>
      </c>
      <c r="B15" s="73"/>
      <c r="C15" s="73"/>
      <c r="D15" s="73"/>
      <c r="E15" s="73"/>
      <c r="F15" s="73"/>
      <c r="G15" s="74"/>
      <c r="H15" s="101">
        <f>SUM(H14)</f>
        <v>0</v>
      </c>
    </row>
    <row r="16" spans="1:8" ht="11.25" customHeight="1">
      <c r="A16" s="69" t="s">
        <v>58</v>
      </c>
      <c r="B16" s="70"/>
      <c r="C16" s="71"/>
      <c r="D16" s="72" t="s">
        <v>179</v>
      </c>
      <c r="E16" s="73"/>
      <c r="F16" s="73"/>
      <c r="G16" s="73"/>
      <c r="H16" s="74"/>
    </row>
    <row r="17" spans="1:8" ht="22.5" customHeight="1">
      <c r="A17" s="90">
        <v>5</v>
      </c>
      <c r="B17" s="91" t="s">
        <v>180</v>
      </c>
      <c r="C17" s="92" t="s">
        <v>181</v>
      </c>
      <c r="D17" s="93" t="s">
        <v>182</v>
      </c>
      <c r="E17" s="94" t="s">
        <v>50</v>
      </c>
      <c r="F17" s="96">
        <v>100.2</v>
      </c>
      <c r="G17" s="75"/>
      <c r="H17" s="100">
        <f t="shared" ref="H17:H21" si="2">ROUND(F17*G17,2)</f>
        <v>0</v>
      </c>
    </row>
    <row r="18" spans="1:8" ht="22.5" customHeight="1">
      <c r="A18" s="90">
        <v>6</v>
      </c>
      <c r="B18" s="91" t="s">
        <v>183</v>
      </c>
      <c r="C18" s="92" t="s">
        <v>181</v>
      </c>
      <c r="D18" s="93" t="s">
        <v>184</v>
      </c>
      <c r="E18" s="94" t="s">
        <v>50</v>
      </c>
      <c r="F18" s="96">
        <v>24</v>
      </c>
      <c r="G18" s="75"/>
      <c r="H18" s="100">
        <f t="shared" si="2"/>
        <v>0</v>
      </c>
    </row>
    <row r="19" spans="1:8" ht="22.5" customHeight="1">
      <c r="A19" s="90">
        <v>7</v>
      </c>
      <c r="B19" s="91" t="s">
        <v>183</v>
      </c>
      <c r="C19" s="92" t="s">
        <v>181</v>
      </c>
      <c r="D19" s="93" t="s">
        <v>185</v>
      </c>
      <c r="E19" s="94" t="s">
        <v>50</v>
      </c>
      <c r="F19" s="95">
        <v>215</v>
      </c>
      <c r="G19" s="75"/>
      <c r="H19" s="100">
        <f t="shared" si="2"/>
        <v>0</v>
      </c>
    </row>
    <row r="20" spans="1:8" ht="22.5" customHeight="1">
      <c r="A20" s="90">
        <v>8</v>
      </c>
      <c r="B20" s="91" t="s">
        <v>186</v>
      </c>
      <c r="C20" s="92" t="s">
        <v>181</v>
      </c>
      <c r="D20" s="93" t="s">
        <v>187</v>
      </c>
      <c r="E20" s="94" t="s">
        <v>50</v>
      </c>
      <c r="F20" s="95">
        <v>467</v>
      </c>
      <c r="G20" s="75"/>
      <c r="H20" s="100">
        <f t="shared" si="2"/>
        <v>0</v>
      </c>
    </row>
    <row r="21" spans="1:8" ht="29.25" customHeight="1">
      <c r="A21" s="90">
        <v>9</v>
      </c>
      <c r="B21" s="91" t="s">
        <v>188</v>
      </c>
      <c r="C21" s="92" t="s">
        <v>181</v>
      </c>
      <c r="D21" s="93" t="s">
        <v>189</v>
      </c>
      <c r="E21" s="90" t="s">
        <v>177</v>
      </c>
      <c r="F21" s="97">
        <v>29.05</v>
      </c>
      <c r="G21" s="75"/>
      <c r="H21" s="100">
        <f t="shared" si="2"/>
        <v>0</v>
      </c>
    </row>
    <row r="22" spans="1:8" ht="11.25" customHeight="1">
      <c r="A22" s="72" t="s">
        <v>190</v>
      </c>
      <c r="B22" s="73"/>
      <c r="C22" s="73"/>
      <c r="D22" s="73"/>
      <c r="E22" s="73"/>
      <c r="F22" s="73"/>
      <c r="G22" s="74"/>
      <c r="H22" s="101">
        <f>SUM(H17:H21)</f>
        <v>0</v>
      </c>
    </row>
    <row r="23" spans="1:8" ht="11.25" customHeight="1">
      <c r="A23" s="69" t="s">
        <v>62</v>
      </c>
      <c r="B23" s="70"/>
      <c r="C23" s="71"/>
      <c r="D23" s="72" t="s">
        <v>191</v>
      </c>
      <c r="E23" s="73"/>
      <c r="F23" s="73"/>
      <c r="G23" s="73"/>
      <c r="H23" s="74"/>
    </row>
    <row r="24" spans="1:8" ht="33.75" customHeight="1">
      <c r="A24" s="90">
        <v>10</v>
      </c>
      <c r="B24" s="98" t="s">
        <v>192</v>
      </c>
      <c r="C24" s="92" t="s">
        <v>193</v>
      </c>
      <c r="D24" s="93" t="s">
        <v>194</v>
      </c>
      <c r="E24" s="90" t="s">
        <v>170</v>
      </c>
      <c r="F24" s="95">
        <v>487</v>
      </c>
      <c r="G24" s="75"/>
      <c r="H24" s="100">
        <f t="shared" ref="H24:H25" si="3">ROUND(F24*G24,2)</f>
        <v>0</v>
      </c>
    </row>
    <row r="25" spans="1:8" ht="22.5" customHeight="1">
      <c r="A25" s="90">
        <v>11</v>
      </c>
      <c r="B25" s="91" t="s">
        <v>195</v>
      </c>
      <c r="C25" s="92" t="s">
        <v>196</v>
      </c>
      <c r="D25" s="93" t="s">
        <v>197</v>
      </c>
      <c r="E25" s="90" t="s">
        <v>170</v>
      </c>
      <c r="F25" s="96">
        <v>509</v>
      </c>
      <c r="G25" s="75"/>
      <c r="H25" s="100">
        <f t="shared" si="3"/>
        <v>0</v>
      </c>
    </row>
    <row r="26" spans="1:8" ht="11.25" customHeight="1">
      <c r="A26" s="72" t="s">
        <v>198</v>
      </c>
      <c r="B26" s="73"/>
      <c r="C26" s="73"/>
      <c r="D26" s="73"/>
      <c r="E26" s="73"/>
      <c r="F26" s="73"/>
      <c r="G26" s="74"/>
      <c r="H26" s="101">
        <f>SUM(H24:H25)</f>
        <v>0</v>
      </c>
    </row>
    <row r="27" spans="1:8" ht="11.25" customHeight="1">
      <c r="A27" s="69" t="s">
        <v>63</v>
      </c>
      <c r="B27" s="70"/>
      <c r="C27" s="71"/>
      <c r="D27" s="72" t="s">
        <v>199</v>
      </c>
      <c r="E27" s="73"/>
      <c r="F27" s="73"/>
      <c r="G27" s="73"/>
      <c r="H27" s="74"/>
    </row>
    <row r="28" spans="1:8" ht="33.75" customHeight="1">
      <c r="A28" s="90">
        <v>12</v>
      </c>
      <c r="B28" s="98" t="s">
        <v>192</v>
      </c>
      <c r="C28" s="92" t="s">
        <v>193</v>
      </c>
      <c r="D28" s="93" t="s">
        <v>194</v>
      </c>
      <c r="E28" s="90" t="s">
        <v>170</v>
      </c>
      <c r="F28" s="95">
        <v>104</v>
      </c>
      <c r="G28" s="75"/>
      <c r="H28" s="100">
        <f t="shared" ref="H28:H31" si="4">ROUND(F28*G28,2)</f>
        <v>0</v>
      </c>
    </row>
    <row r="29" spans="1:8" ht="33.75" customHeight="1">
      <c r="A29" s="90">
        <v>13</v>
      </c>
      <c r="B29" s="98" t="s">
        <v>200</v>
      </c>
      <c r="C29" s="92" t="s">
        <v>201</v>
      </c>
      <c r="D29" s="93" t="s">
        <v>202</v>
      </c>
      <c r="E29" s="90" t="s">
        <v>170</v>
      </c>
      <c r="F29" s="95">
        <v>104</v>
      </c>
      <c r="G29" s="75"/>
      <c r="H29" s="100">
        <f t="shared" si="4"/>
        <v>0</v>
      </c>
    </row>
    <row r="30" spans="1:8" ht="46.5" customHeight="1">
      <c r="A30" s="90">
        <v>14</v>
      </c>
      <c r="B30" s="91" t="s">
        <v>203</v>
      </c>
      <c r="C30" s="92" t="s">
        <v>196</v>
      </c>
      <c r="D30" s="93" t="s">
        <v>204</v>
      </c>
      <c r="E30" s="90" t="s">
        <v>170</v>
      </c>
      <c r="F30" s="95">
        <v>104</v>
      </c>
      <c r="G30" s="75"/>
      <c r="H30" s="100">
        <f t="shared" si="4"/>
        <v>0</v>
      </c>
    </row>
    <row r="31" spans="1:8" ht="22.5" customHeight="1">
      <c r="A31" s="90">
        <v>15</v>
      </c>
      <c r="B31" s="91" t="s">
        <v>205</v>
      </c>
      <c r="C31" s="92" t="s">
        <v>206</v>
      </c>
      <c r="D31" s="93" t="s">
        <v>207</v>
      </c>
      <c r="E31" s="90" t="s">
        <v>170</v>
      </c>
      <c r="F31" s="95">
        <v>25</v>
      </c>
      <c r="G31" s="75"/>
      <c r="H31" s="100">
        <f t="shared" si="4"/>
        <v>0</v>
      </c>
    </row>
    <row r="32" spans="1:8" ht="11.25" customHeight="1">
      <c r="A32" s="72" t="s">
        <v>208</v>
      </c>
      <c r="B32" s="73"/>
      <c r="C32" s="73"/>
      <c r="D32" s="73"/>
      <c r="E32" s="73"/>
      <c r="F32" s="73"/>
      <c r="G32" s="74"/>
      <c r="H32" s="101">
        <f>SUM(H28:H31)</f>
        <v>0</v>
      </c>
    </row>
    <row r="33" spans="1:8" ht="11.25" customHeight="1">
      <c r="A33" s="69" t="s">
        <v>149</v>
      </c>
      <c r="B33" s="70"/>
      <c r="C33" s="71"/>
      <c r="D33" s="72" t="s">
        <v>209</v>
      </c>
      <c r="E33" s="73"/>
      <c r="F33" s="73"/>
      <c r="G33" s="73"/>
      <c r="H33" s="74"/>
    </row>
    <row r="34" spans="1:8" ht="33.75" customHeight="1">
      <c r="A34" s="90">
        <v>16</v>
      </c>
      <c r="B34" s="98" t="s">
        <v>192</v>
      </c>
      <c r="C34" s="92" t="s">
        <v>193</v>
      </c>
      <c r="D34" s="93" t="s">
        <v>210</v>
      </c>
      <c r="E34" s="90" t="s">
        <v>170</v>
      </c>
      <c r="F34" s="95">
        <v>26</v>
      </c>
      <c r="G34" s="75"/>
      <c r="H34" s="100">
        <f t="shared" ref="H34:H36" si="5">ROUND(F34*G34,2)</f>
        <v>0</v>
      </c>
    </row>
    <row r="35" spans="1:8" ht="33.75" customHeight="1">
      <c r="A35" s="90">
        <v>17</v>
      </c>
      <c r="B35" s="98" t="s">
        <v>200</v>
      </c>
      <c r="C35" s="92" t="s">
        <v>201</v>
      </c>
      <c r="D35" s="93" t="s">
        <v>211</v>
      </c>
      <c r="E35" s="90" t="s">
        <v>170</v>
      </c>
      <c r="F35" s="95">
        <v>26</v>
      </c>
      <c r="G35" s="75"/>
      <c r="H35" s="100">
        <f t="shared" si="5"/>
        <v>0</v>
      </c>
    </row>
    <row r="36" spans="1:8" ht="36.75" customHeight="1">
      <c r="A36" s="90">
        <v>18</v>
      </c>
      <c r="B36" s="91" t="s">
        <v>203</v>
      </c>
      <c r="C36" s="92" t="s">
        <v>196</v>
      </c>
      <c r="D36" s="93" t="s">
        <v>212</v>
      </c>
      <c r="E36" s="90" t="s">
        <v>170</v>
      </c>
      <c r="F36" s="95">
        <v>26</v>
      </c>
      <c r="G36" s="75"/>
      <c r="H36" s="100">
        <f t="shared" si="5"/>
        <v>0</v>
      </c>
    </row>
    <row r="37" spans="1:8" ht="11.25" customHeight="1">
      <c r="A37" s="72" t="s">
        <v>213</v>
      </c>
      <c r="B37" s="73"/>
      <c r="C37" s="73"/>
      <c r="D37" s="73"/>
      <c r="E37" s="73"/>
      <c r="F37" s="73"/>
      <c r="G37" s="74"/>
      <c r="H37" s="101">
        <f>SUM(H34:H36)</f>
        <v>0</v>
      </c>
    </row>
    <row r="38" spans="1:8" ht="11.25" customHeight="1">
      <c r="A38" s="69" t="s">
        <v>214</v>
      </c>
      <c r="B38" s="70"/>
      <c r="C38" s="71"/>
      <c r="D38" s="72" t="s">
        <v>215</v>
      </c>
      <c r="E38" s="73"/>
      <c r="F38" s="73"/>
      <c r="G38" s="73"/>
      <c r="H38" s="74"/>
    </row>
    <row r="39" spans="1:8" ht="46.5" customHeight="1">
      <c r="A39" s="90">
        <v>19</v>
      </c>
      <c r="B39" s="91" t="s">
        <v>216</v>
      </c>
      <c r="C39" s="92" t="s">
        <v>217</v>
      </c>
      <c r="D39" s="93" t="s">
        <v>218</v>
      </c>
      <c r="E39" s="90" t="s">
        <v>177</v>
      </c>
      <c r="F39" s="96">
        <v>86.4</v>
      </c>
      <c r="G39" s="75"/>
      <c r="H39" s="76">
        <f t="shared" ref="H39" si="6">ROUND(F39*G39,2)</f>
        <v>0</v>
      </c>
    </row>
    <row r="40" spans="1:8" ht="11.25" customHeight="1">
      <c r="A40" s="72" t="s">
        <v>219</v>
      </c>
      <c r="B40" s="73"/>
      <c r="C40" s="73"/>
      <c r="D40" s="73"/>
      <c r="E40" s="73"/>
      <c r="F40" s="73"/>
      <c r="G40" s="74"/>
      <c r="H40" s="77">
        <f>SUM(H39)</f>
        <v>0</v>
      </c>
    </row>
    <row r="41" spans="1:8" ht="11.25" customHeight="1">
      <c r="A41" s="69" t="s">
        <v>220</v>
      </c>
      <c r="B41" s="70"/>
      <c r="C41" s="71"/>
      <c r="D41" s="72" t="s">
        <v>221</v>
      </c>
      <c r="E41" s="73"/>
      <c r="F41" s="73"/>
      <c r="G41" s="73"/>
      <c r="H41" s="74"/>
    </row>
    <row r="42" spans="1:8" ht="22.5" customHeight="1">
      <c r="A42" s="90">
        <v>20</v>
      </c>
      <c r="B42" s="91" t="s">
        <v>222</v>
      </c>
      <c r="C42" s="92" t="s">
        <v>223</v>
      </c>
      <c r="D42" s="99" t="s">
        <v>224</v>
      </c>
      <c r="E42" s="94" t="s">
        <v>61</v>
      </c>
      <c r="F42" s="95">
        <v>13</v>
      </c>
      <c r="G42" s="75"/>
      <c r="H42" s="100">
        <f t="shared" ref="H42:H52" si="7">ROUND(F42*G42,2)</f>
        <v>0</v>
      </c>
    </row>
    <row r="43" spans="1:8" ht="22.5" customHeight="1">
      <c r="A43" s="90">
        <v>21</v>
      </c>
      <c r="B43" s="91" t="s">
        <v>222</v>
      </c>
      <c r="C43" s="92" t="s">
        <v>223</v>
      </c>
      <c r="D43" s="99" t="s">
        <v>225</v>
      </c>
      <c r="E43" s="94" t="s">
        <v>61</v>
      </c>
      <c r="F43" s="95">
        <v>2</v>
      </c>
      <c r="G43" s="75"/>
      <c r="H43" s="100">
        <f t="shared" si="7"/>
        <v>0</v>
      </c>
    </row>
    <row r="44" spans="1:8" ht="42">
      <c r="A44" s="90">
        <v>22</v>
      </c>
      <c r="B44" s="91" t="s">
        <v>226</v>
      </c>
      <c r="C44" s="92" t="s">
        <v>223</v>
      </c>
      <c r="D44" s="98" t="s">
        <v>227</v>
      </c>
      <c r="E44" s="94" t="s">
        <v>61</v>
      </c>
      <c r="F44" s="95">
        <v>13</v>
      </c>
      <c r="G44" s="75"/>
      <c r="H44" s="100">
        <f t="shared" si="7"/>
        <v>0</v>
      </c>
    </row>
    <row r="45" spans="1:8" ht="21">
      <c r="A45" s="90">
        <v>23</v>
      </c>
      <c r="B45" s="91" t="s">
        <v>226</v>
      </c>
      <c r="C45" s="92" t="s">
        <v>223</v>
      </c>
      <c r="D45" s="93" t="s">
        <v>228</v>
      </c>
      <c r="E45" s="94" t="s">
        <v>61</v>
      </c>
      <c r="F45" s="95">
        <v>1</v>
      </c>
      <c r="G45" s="75"/>
      <c r="H45" s="100">
        <f t="shared" si="7"/>
        <v>0</v>
      </c>
    </row>
    <row r="46" spans="1:8" ht="31.5">
      <c r="A46" s="90">
        <v>24</v>
      </c>
      <c r="B46" s="91" t="s">
        <v>226</v>
      </c>
      <c r="C46" s="92" t="s">
        <v>223</v>
      </c>
      <c r="D46" s="93" t="s">
        <v>229</v>
      </c>
      <c r="E46" s="94" t="s">
        <v>61</v>
      </c>
      <c r="F46" s="95">
        <v>1</v>
      </c>
      <c r="G46" s="75"/>
      <c r="H46" s="100">
        <f t="shared" si="7"/>
        <v>0</v>
      </c>
    </row>
    <row r="47" spans="1:8" ht="21">
      <c r="A47" s="90">
        <v>25</v>
      </c>
      <c r="B47" s="91" t="s">
        <v>226</v>
      </c>
      <c r="C47" s="92" t="s">
        <v>223</v>
      </c>
      <c r="D47" s="93" t="s">
        <v>230</v>
      </c>
      <c r="E47" s="94" t="s">
        <v>61</v>
      </c>
      <c r="F47" s="95">
        <v>1</v>
      </c>
      <c r="G47" s="75"/>
      <c r="H47" s="100">
        <f t="shared" si="7"/>
        <v>0</v>
      </c>
    </row>
    <row r="48" spans="1:8" ht="31.5">
      <c r="A48" s="90">
        <v>26</v>
      </c>
      <c r="B48" s="91" t="s">
        <v>226</v>
      </c>
      <c r="C48" s="92" t="s">
        <v>223</v>
      </c>
      <c r="D48" s="93" t="s">
        <v>231</v>
      </c>
      <c r="E48" s="94" t="s">
        <v>61</v>
      </c>
      <c r="F48" s="95">
        <v>4</v>
      </c>
      <c r="G48" s="75"/>
      <c r="H48" s="100">
        <f t="shared" si="7"/>
        <v>0</v>
      </c>
    </row>
    <row r="49" spans="1:8" ht="21">
      <c r="A49" s="90">
        <v>27</v>
      </c>
      <c r="B49" s="91" t="s">
        <v>226</v>
      </c>
      <c r="C49" s="92" t="s">
        <v>223</v>
      </c>
      <c r="D49" s="93" t="s">
        <v>232</v>
      </c>
      <c r="E49" s="94" t="s">
        <v>61</v>
      </c>
      <c r="F49" s="95">
        <v>8</v>
      </c>
      <c r="G49" s="75"/>
      <c r="H49" s="100">
        <f t="shared" si="7"/>
        <v>0</v>
      </c>
    </row>
    <row r="50" spans="1:8" ht="21">
      <c r="A50" s="90">
        <v>28</v>
      </c>
      <c r="B50" s="91" t="s">
        <v>233</v>
      </c>
      <c r="C50" s="92" t="s">
        <v>223</v>
      </c>
      <c r="D50" s="93" t="s">
        <v>234</v>
      </c>
      <c r="E50" s="94" t="s">
        <v>50</v>
      </c>
      <c r="F50" s="95">
        <v>40</v>
      </c>
      <c r="G50" s="75"/>
      <c r="H50" s="100">
        <f t="shared" si="7"/>
        <v>0</v>
      </c>
    </row>
    <row r="51" spans="1:8" ht="31.5">
      <c r="A51" s="90">
        <v>29</v>
      </c>
      <c r="B51" s="91" t="s">
        <v>235</v>
      </c>
      <c r="C51" s="92" t="s">
        <v>236</v>
      </c>
      <c r="D51" s="93" t="s">
        <v>237</v>
      </c>
      <c r="E51" s="90" t="s">
        <v>170</v>
      </c>
      <c r="F51" s="96">
        <v>68.28</v>
      </c>
      <c r="G51" s="75"/>
      <c r="H51" s="100">
        <f t="shared" si="7"/>
        <v>0</v>
      </c>
    </row>
    <row r="52" spans="1:8" ht="21">
      <c r="A52" s="90">
        <v>30</v>
      </c>
      <c r="B52" s="91" t="s">
        <v>238</v>
      </c>
      <c r="C52" s="92" t="s">
        <v>236</v>
      </c>
      <c r="D52" s="93" t="s">
        <v>239</v>
      </c>
      <c r="E52" s="90" t="s">
        <v>170</v>
      </c>
      <c r="F52" s="96">
        <v>16</v>
      </c>
      <c r="G52" s="75"/>
      <c r="H52" s="100">
        <f t="shared" si="7"/>
        <v>0</v>
      </c>
    </row>
    <row r="53" spans="1:8">
      <c r="A53" s="72" t="s">
        <v>240</v>
      </c>
      <c r="B53" s="73"/>
      <c r="C53" s="73"/>
      <c r="D53" s="73"/>
      <c r="E53" s="73"/>
      <c r="F53" s="73"/>
      <c r="G53" s="74"/>
      <c r="H53" s="101">
        <f>SUM(H42:H52)</f>
        <v>0</v>
      </c>
    </row>
    <row r="54" spans="1:8">
      <c r="A54" s="69" t="s">
        <v>241</v>
      </c>
      <c r="B54" s="70"/>
      <c r="C54" s="71"/>
      <c r="D54" s="72" t="s">
        <v>242</v>
      </c>
      <c r="E54" s="73"/>
      <c r="F54" s="73"/>
      <c r="G54" s="73"/>
      <c r="H54" s="74"/>
    </row>
    <row r="55" spans="1:8" ht="31.5">
      <c r="A55" s="94">
        <v>31</v>
      </c>
      <c r="B55" s="98" t="s">
        <v>243</v>
      </c>
      <c r="C55" s="92" t="s">
        <v>244</v>
      </c>
      <c r="D55" s="93" t="s">
        <v>245</v>
      </c>
      <c r="E55" s="94" t="s">
        <v>50</v>
      </c>
      <c r="F55" s="95">
        <v>215</v>
      </c>
      <c r="G55" s="75"/>
      <c r="H55" s="100">
        <f t="shared" ref="H55:H58" si="8">ROUND(F55*G55,2)</f>
        <v>0</v>
      </c>
    </row>
    <row r="56" spans="1:8" ht="31.5">
      <c r="A56" s="94">
        <v>32</v>
      </c>
      <c r="B56" s="91" t="s">
        <v>246</v>
      </c>
      <c r="C56" s="92" t="s">
        <v>244</v>
      </c>
      <c r="D56" s="93" t="s">
        <v>247</v>
      </c>
      <c r="E56" s="94" t="s">
        <v>248</v>
      </c>
      <c r="F56" s="96">
        <v>2.69</v>
      </c>
      <c r="G56" s="75"/>
      <c r="H56" s="100">
        <f t="shared" si="8"/>
        <v>0</v>
      </c>
    </row>
    <row r="57" spans="1:8" ht="52.5">
      <c r="A57" s="94">
        <v>33</v>
      </c>
      <c r="B57" s="98" t="s">
        <v>192</v>
      </c>
      <c r="C57" s="92" t="s">
        <v>249</v>
      </c>
      <c r="D57" s="93" t="s">
        <v>250</v>
      </c>
      <c r="E57" s="90" t="s">
        <v>170</v>
      </c>
      <c r="F57" s="95">
        <v>81</v>
      </c>
      <c r="G57" s="75"/>
      <c r="H57" s="100">
        <f t="shared" si="8"/>
        <v>0</v>
      </c>
    </row>
    <row r="58" spans="1:8" ht="52.5">
      <c r="A58" s="94">
        <v>34</v>
      </c>
      <c r="B58" s="98" t="s">
        <v>192</v>
      </c>
      <c r="C58" s="92" t="s">
        <v>249</v>
      </c>
      <c r="D58" s="93" t="s">
        <v>251</v>
      </c>
      <c r="E58" s="90" t="s">
        <v>170</v>
      </c>
      <c r="F58" s="95">
        <v>220</v>
      </c>
      <c r="G58" s="75"/>
      <c r="H58" s="100">
        <f t="shared" si="8"/>
        <v>0</v>
      </c>
    </row>
    <row r="59" spans="1:8">
      <c r="A59" s="72" t="s">
        <v>252</v>
      </c>
      <c r="B59" s="73"/>
      <c r="C59" s="73"/>
      <c r="D59" s="73"/>
      <c r="E59" s="73"/>
      <c r="F59" s="78"/>
      <c r="G59" s="79"/>
      <c r="H59" s="80">
        <f>SUM(H55:H58)</f>
        <v>0</v>
      </c>
    </row>
    <row r="60" spans="1:8">
      <c r="F60" s="83" t="s">
        <v>253</v>
      </c>
      <c r="G60" s="83"/>
      <c r="H60" s="84">
        <f>H59+H53+H40+H37+H32+H26+H22+H15+H12+H8</f>
        <v>0</v>
      </c>
    </row>
    <row r="61" spans="1:8">
      <c r="F61" s="83" t="s">
        <v>254</v>
      </c>
      <c r="G61" s="83"/>
      <c r="H61" s="85">
        <f>ROUND(H60*0.23,2)</f>
        <v>0</v>
      </c>
    </row>
    <row r="62" spans="1:8">
      <c r="F62" s="83" t="s">
        <v>255</v>
      </c>
      <c r="G62" s="83"/>
      <c r="H62" s="86">
        <f>SUM(H60:H61)</f>
        <v>0</v>
      </c>
    </row>
  </sheetData>
  <sheetProtection password="9285" sheet="1" objects="1" scenarios="1"/>
  <mergeCells count="26">
    <mergeCell ref="D9:H9"/>
    <mergeCell ref="A1:H1"/>
    <mergeCell ref="A3:H3"/>
    <mergeCell ref="A4:H4"/>
    <mergeCell ref="D6:H6"/>
    <mergeCell ref="A8:G8"/>
    <mergeCell ref="D38:H38"/>
    <mergeCell ref="A12:G12"/>
    <mergeCell ref="D13:H13"/>
    <mergeCell ref="A15:G15"/>
    <mergeCell ref="D16:H16"/>
    <mergeCell ref="A22:G22"/>
    <mergeCell ref="D23:H23"/>
    <mergeCell ref="A26:G26"/>
    <mergeCell ref="D27:H27"/>
    <mergeCell ref="A32:G32"/>
    <mergeCell ref="D33:H33"/>
    <mergeCell ref="A37:G37"/>
    <mergeCell ref="F61:G61"/>
    <mergeCell ref="F62:G62"/>
    <mergeCell ref="A40:G40"/>
    <mergeCell ref="D41:H41"/>
    <mergeCell ref="A53:G53"/>
    <mergeCell ref="D54:H54"/>
    <mergeCell ref="A59:G59"/>
    <mergeCell ref="F60:G6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ZBIORCZE</vt:lpstr>
      <vt:lpstr>Międzyl, Małosz, Władysł Kuny</vt:lpstr>
      <vt:lpstr>Chylin</vt:lpstr>
      <vt:lpstr>'Międzyl, Małosz, Władysł Kuny'!Obszar_wydruku</vt:lpstr>
      <vt:lpstr>Chylin!Tytuły_wydruku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(Kosztorys inwestorski : PRZEBUDOWA DROGI nr 3219P - poprawa bezpiecze\361stwa pieszych)</dc:title>
  <dc:creator>Tadeusz</dc:creator>
  <cp:lastModifiedBy>Użytkownik systemu Windows</cp:lastModifiedBy>
  <cp:lastPrinted>2022-09-27T05:19:06Z</cp:lastPrinted>
  <dcterms:created xsi:type="dcterms:W3CDTF">2019-08-05T08:14:46Z</dcterms:created>
  <dcterms:modified xsi:type="dcterms:W3CDTF">2022-09-27T05:56:23Z</dcterms:modified>
</cp:coreProperties>
</file>